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Snowhill\10-2022\Promenade\"/>
    </mc:Choice>
  </mc:AlternateContent>
  <bookViews>
    <workbookView xWindow="120" yWindow="45" windowWidth="15135" windowHeight="7650"/>
  </bookViews>
  <sheets>
    <sheet name="page 1 (3)" sheetId="3" r:id="rId1"/>
    <sheet name="page 1" sheetId="1" r:id="rId2"/>
  </sheets>
  <definedNames>
    <definedName name="_xlnm.Print_Area" localSheetId="1">'page 1'!$A$1:$R$24</definedName>
    <definedName name="_xlnm.Print_Area" localSheetId="0">'page 1 (3)'!$A$1:$R$24</definedName>
  </definedNames>
  <calcPr calcId="162913"/>
</workbook>
</file>

<file path=xl/calcChain.xml><?xml version="1.0" encoding="utf-8"?>
<calcChain xmlns="http://schemas.openxmlformats.org/spreadsheetml/2006/main">
  <c r="L15" i="3" l="1"/>
  <c r="J15" i="3"/>
  <c r="I15" i="3"/>
  <c r="H15" i="3"/>
  <c r="F15" i="3"/>
  <c r="E15" i="3"/>
  <c r="N14" i="3"/>
  <c r="G14" i="3"/>
  <c r="K14" i="3" s="1"/>
  <c r="G13" i="3"/>
  <c r="K13" i="3" s="1"/>
  <c r="N12" i="3"/>
  <c r="G12" i="3"/>
  <c r="N11" i="3"/>
  <c r="G11" i="3"/>
  <c r="K11" i="3" s="1"/>
  <c r="N10" i="3"/>
  <c r="N15" i="3" s="1"/>
  <c r="K10" i="3"/>
  <c r="G10" i="3"/>
  <c r="P9" i="3"/>
  <c r="G9" i="3"/>
  <c r="G15" i="3" l="1"/>
  <c r="K12" i="3"/>
  <c r="M12" i="3" s="1"/>
  <c r="O12" i="3" s="1"/>
  <c r="P12" i="3" s="1"/>
  <c r="Q12" i="3" s="1"/>
  <c r="M10" i="3"/>
  <c r="O10" i="3"/>
  <c r="M11" i="3"/>
  <c r="M13" i="3"/>
  <c r="M14" i="3"/>
  <c r="K9" i="3"/>
  <c r="K10" i="1"/>
  <c r="K11" i="1"/>
  <c r="K12" i="1"/>
  <c r="K13" i="1"/>
  <c r="K14" i="1"/>
  <c r="K9" i="1"/>
  <c r="K15" i="3" l="1"/>
  <c r="M9" i="3"/>
  <c r="O14" i="3"/>
  <c r="P14" i="3" s="1"/>
  <c r="Q14" i="3" s="1"/>
  <c r="O11" i="3"/>
  <c r="P11" i="3" s="1"/>
  <c r="Q11" i="3" s="1"/>
  <c r="M15" i="3"/>
  <c r="Q9" i="3"/>
  <c r="Q13" i="3"/>
  <c r="O13" i="3"/>
  <c r="P13" i="3" s="1"/>
  <c r="P10" i="3"/>
  <c r="G13" i="1"/>
  <c r="P15" i="3" l="1"/>
  <c r="Q10" i="3"/>
  <c r="Q15" i="3" s="1"/>
  <c r="O15" i="3"/>
  <c r="M13" i="1"/>
  <c r="O13" i="1" s="1"/>
  <c r="P13" i="1" s="1"/>
  <c r="Q13" i="1" s="1"/>
  <c r="G10" i="1"/>
  <c r="N10" i="1"/>
  <c r="M10" i="1" l="1"/>
  <c r="O10" i="1" s="1"/>
  <c r="P10" i="1" s="1"/>
  <c r="Q10" i="1" s="1"/>
  <c r="N11" i="1" l="1"/>
  <c r="N12" i="1"/>
  <c r="N14" i="1"/>
  <c r="G11" i="1" l="1"/>
  <c r="G12" i="1"/>
  <c r="G14" i="1"/>
  <c r="M12" i="1" l="1"/>
  <c r="M14" i="1"/>
  <c r="M11" i="1"/>
  <c r="J15" i="1" l="1"/>
  <c r="I15" i="1"/>
  <c r="H15" i="1"/>
  <c r="F15" i="1"/>
  <c r="E15" i="1"/>
  <c r="K15" i="1" l="1"/>
  <c r="O12" i="1" l="1"/>
  <c r="P12" i="1" l="1"/>
  <c r="Q12" i="1" s="1"/>
  <c r="O14" i="1" l="1"/>
  <c r="P14" i="1" l="1"/>
  <c r="Q14" i="1" s="1"/>
  <c r="G9" i="1" l="1"/>
  <c r="N15" i="1" l="1"/>
  <c r="M9" i="1"/>
  <c r="G15" i="1"/>
  <c r="O11" i="1"/>
  <c r="P11" i="1" l="1"/>
  <c r="Q11" i="1" s="1"/>
  <c r="L15" i="1" l="1"/>
  <c r="M15" i="1"/>
  <c r="O15" i="1" l="1"/>
  <c r="P9" i="1"/>
  <c r="P15" i="1" l="1"/>
  <c r="Q9" i="1"/>
  <c r="Q15" i="1" s="1"/>
</calcChain>
</file>

<file path=xl/sharedStrings.xml><?xml version="1.0" encoding="utf-8"?>
<sst xmlns="http://schemas.openxmlformats.org/spreadsheetml/2006/main" count="78" uniqueCount="35">
  <si>
    <t>FORM XVII</t>
  </si>
  <si>
    <t>[See Rule 78 (1) (a) ]</t>
  </si>
  <si>
    <t>REGISTER OF WAGES</t>
  </si>
  <si>
    <t>S. No.</t>
  </si>
  <si>
    <t>Name of workman</t>
  </si>
  <si>
    <t>Monthly \Day</t>
  </si>
  <si>
    <t>Amount of Wages Earned</t>
  </si>
  <si>
    <t>Basic wages</t>
  </si>
  <si>
    <t>Bonus</t>
  </si>
  <si>
    <t>Leave</t>
  </si>
  <si>
    <t>Gross</t>
  </si>
  <si>
    <t>Gardener</t>
  </si>
  <si>
    <t>TOTAL   &gt;&gt;&gt;&gt;&gt;&gt;&gt;&gt;</t>
  </si>
  <si>
    <t>Designation
nature of Work
Done</t>
  </si>
  <si>
    <t>No. of
Working Days</t>
  </si>
  <si>
    <t>Total deduction PF
/ ESIC</t>
  </si>
  <si>
    <t>Initial of
contractor or his representativ e</t>
  </si>
  <si>
    <t>payble Basic
wages</t>
  </si>
  <si>
    <t>Other
Allowance</t>
  </si>
  <si>
    <t>Net amount
paid</t>
  </si>
  <si>
    <t>Vipan Kumar</t>
  </si>
  <si>
    <t>Ramu</t>
  </si>
  <si>
    <t>Overtime</t>
  </si>
  <si>
    <t>PF @12%</t>
  </si>
  <si>
    <t>ESIC@ .75%</t>
  </si>
  <si>
    <t>Total
deduction on PF/ESI</t>
  </si>
  <si>
    <t>SUP</t>
  </si>
  <si>
    <t>Ashish</t>
  </si>
  <si>
    <t>Sushil Kumar</t>
  </si>
  <si>
    <t>Vinod  Yadav</t>
  </si>
  <si>
    <t>Remarks</t>
  </si>
  <si>
    <t xml:space="preserve">Name and address of Contractor :Snowhill Rainbow hill Pvt Ltd N- 304 Mangol Puri New Delhi -110083                                                                                                                                                                                                                                                                                                                                                           Nature and location of work : Horticulture at DLF Promenade Mall Vasant Kunj  New Delhi
Name and address of establishment in /under which contract is carried on :C&amp;W PMSI PVT LTD                                                                                                                                                                                                             Name and address of principal employer :- C&amp;W PMSI Pvt. Ltd DLF Promenade MALL New Delhi
</t>
  </si>
  <si>
    <t>Arrears</t>
  </si>
  <si>
    <t>Raj Kumar</t>
  </si>
  <si>
    <t>For the month of  Oct-2022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</si>
</sst>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family val="2"/>
      <charset val="204"/>
    </font>
    <font>
      <sz val="9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mbria"/>
      <family val="1"/>
      <scheme val="major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0"/>
      <color rgb="FF000000"/>
      <name val="Cambria"/>
      <family val="1"/>
      <scheme val="major"/>
    </font>
    <font>
      <sz val="9"/>
      <color rgb="FF000000"/>
      <name val="Calibri"/>
      <family val="2"/>
      <scheme val="minor"/>
    </font>
    <font>
      <b/>
      <u/>
      <sz val="10"/>
      <color theme="1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/>
    <xf numFmtId="0" fontId="0" fillId="0" borderId="6" xfId="0" applyBorder="1"/>
    <xf numFmtId="1" fontId="9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10" fillId="0" borderId="6" xfId="0" applyFont="1" applyBorder="1" applyAlignment="1">
      <alignment horizontal="center" vertical="top"/>
    </xf>
    <xf numFmtId="0" fontId="11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0" fillId="0" borderId="0" xfId="0" applyNumberFormat="1"/>
    <xf numFmtId="0" fontId="14" fillId="0" borderId="5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5" fillId="0" borderId="1" xfId="1" applyFont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center" textRotation="45" wrapText="1"/>
    </xf>
    <xf numFmtId="0" fontId="16" fillId="0" borderId="16" xfId="0" applyFont="1" applyBorder="1" applyAlignment="1">
      <alignment horizontal="center" vertical="center" textRotation="45" wrapText="1"/>
    </xf>
    <xf numFmtId="0" fontId="16" fillId="0" borderId="17" xfId="0" applyFont="1" applyBorder="1" applyAlignment="1">
      <alignment horizontal="center" vertical="center" textRotation="45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317500</xdr:colOff>
      <xdr:row>17</xdr:row>
      <xdr:rowOff>73025</xdr:rowOff>
    </xdr:from>
    <xdr:to>
      <xdr:col>17</xdr:col>
      <xdr:colOff>365125</xdr:colOff>
      <xdr:row>23</xdr:row>
      <xdr:rowOff>53975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9725" y="5016500"/>
          <a:ext cx="107632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317500</xdr:colOff>
      <xdr:row>17</xdr:row>
      <xdr:rowOff>73025</xdr:rowOff>
    </xdr:from>
    <xdr:to>
      <xdr:col>17</xdr:col>
      <xdr:colOff>365125</xdr:colOff>
      <xdr:row>23</xdr:row>
      <xdr:rowOff>53975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0" y="5581650"/>
          <a:ext cx="10795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IC@%20.75%2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SIC@%20.7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3" zoomScaleNormal="100" workbookViewId="0">
      <selection activeCell="F10" sqref="F10"/>
    </sheetView>
  </sheetViews>
  <sheetFormatPr defaultRowHeight="15" x14ac:dyDescent="0.25"/>
  <cols>
    <col min="1" max="1" width="3.7109375" customWidth="1"/>
    <col min="2" max="2" width="10.140625" customWidth="1"/>
    <col min="3" max="3" width="8.7109375" customWidth="1"/>
    <col min="4" max="4" width="6" customWidth="1"/>
    <col min="5" max="5" width="5.28515625" customWidth="1"/>
    <col min="6" max="6" width="7" bestFit="1" customWidth="1"/>
    <col min="7" max="7" width="8" customWidth="1"/>
    <col min="8" max="8" width="5.5703125" customWidth="1"/>
    <col min="9" max="9" width="6.5703125" customWidth="1"/>
    <col min="10" max="10" width="5.85546875" customWidth="1"/>
    <col min="11" max="12" width="4.85546875" customWidth="1"/>
    <col min="13" max="13" width="7" bestFit="1" customWidth="1"/>
    <col min="14" max="14" width="6.140625" customWidth="1"/>
    <col min="15" max="15" width="5.85546875" customWidth="1"/>
    <col min="16" max="16" width="7.5703125" customWidth="1"/>
    <col min="17" max="17" width="7.85546875" customWidth="1"/>
    <col min="18" max="18" width="10.140625" customWidth="1"/>
    <col min="19" max="21" width="9.140625" customWidth="1"/>
  </cols>
  <sheetData>
    <row r="1" spans="1:20" ht="18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0"/>
    </row>
    <row r="2" spans="1:20" ht="12.75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8"/>
    </row>
    <row r="3" spans="1:20" ht="15.7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11"/>
    </row>
    <row r="4" spans="1:20" s="2" customFormat="1" ht="54.75" customHeight="1" x14ac:dyDescent="0.15">
      <c r="A4" s="51" t="s">
        <v>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3"/>
    </row>
    <row r="5" spans="1:20" s="2" customFormat="1" ht="19.5" customHeight="1" x14ac:dyDescent="0.15">
      <c r="A5" s="51" t="s">
        <v>34</v>
      </c>
      <c r="B5" s="52"/>
      <c r="C5" s="52"/>
      <c r="D5" s="52"/>
      <c r="E5" s="52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40"/>
    </row>
    <row r="6" spans="1:20" s="1" customFormat="1" ht="32.25" customHeight="1" x14ac:dyDescent="0.2">
      <c r="A6" s="54" t="s">
        <v>3</v>
      </c>
      <c r="B6" s="55" t="s">
        <v>4</v>
      </c>
      <c r="C6" s="56" t="s">
        <v>13</v>
      </c>
      <c r="D6" s="33" t="s">
        <v>5</v>
      </c>
      <c r="E6" s="56" t="s">
        <v>14</v>
      </c>
      <c r="F6" s="57" t="s">
        <v>6</v>
      </c>
      <c r="G6" s="57"/>
      <c r="H6" s="57"/>
      <c r="I6" s="57"/>
      <c r="J6" s="57"/>
      <c r="K6" s="57"/>
      <c r="L6" s="55" t="s">
        <v>15</v>
      </c>
      <c r="M6" s="55"/>
      <c r="N6" s="55"/>
      <c r="O6" s="33"/>
      <c r="P6" s="33"/>
      <c r="Q6" s="42" t="s">
        <v>16</v>
      </c>
      <c r="R6" s="12"/>
    </row>
    <row r="7" spans="1:20" s="1" customFormat="1" ht="36.75" customHeight="1" x14ac:dyDescent="0.2">
      <c r="A7" s="54" t="s">
        <v>3</v>
      </c>
      <c r="B7" s="55" t="s">
        <v>4</v>
      </c>
      <c r="C7" s="56" t="s">
        <v>13</v>
      </c>
      <c r="D7" s="33"/>
      <c r="E7" s="56" t="s">
        <v>14</v>
      </c>
      <c r="F7" s="42" t="s">
        <v>7</v>
      </c>
      <c r="G7" s="41" t="s">
        <v>17</v>
      </c>
      <c r="H7" s="41" t="s">
        <v>18</v>
      </c>
      <c r="I7" s="33" t="s">
        <v>22</v>
      </c>
      <c r="J7" s="33" t="s">
        <v>32</v>
      </c>
      <c r="K7" s="33" t="s">
        <v>8</v>
      </c>
      <c r="L7" s="33" t="s">
        <v>9</v>
      </c>
      <c r="M7" s="33" t="s">
        <v>10</v>
      </c>
      <c r="N7" s="41" t="s">
        <v>23</v>
      </c>
      <c r="O7" s="36" t="s">
        <v>24</v>
      </c>
      <c r="P7" s="42" t="s">
        <v>25</v>
      </c>
      <c r="Q7" s="42" t="s">
        <v>19</v>
      </c>
      <c r="R7" s="12" t="s">
        <v>30</v>
      </c>
    </row>
    <row r="8" spans="1:20" s="21" customFormat="1" ht="20.25" customHeight="1" x14ac:dyDescent="0.2">
      <c r="A8" s="28">
        <v>1</v>
      </c>
      <c r="B8" s="18">
        <v>2</v>
      </c>
      <c r="C8" s="18">
        <v>4</v>
      </c>
      <c r="D8" s="19"/>
      <c r="E8" s="18">
        <v>5</v>
      </c>
      <c r="F8" s="18">
        <v>7</v>
      </c>
      <c r="G8" s="18">
        <v>8</v>
      </c>
      <c r="H8" s="18">
        <v>9</v>
      </c>
      <c r="I8" s="18">
        <v>10</v>
      </c>
      <c r="J8" s="18">
        <v>11</v>
      </c>
      <c r="K8" s="18">
        <v>12</v>
      </c>
      <c r="L8" s="18">
        <v>13</v>
      </c>
      <c r="M8" s="18">
        <v>14</v>
      </c>
      <c r="N8" s="18">
        <v>15</v>
      </c>
      <c r="O8" s="18">
        <v>16</v>
      </c>
      <c r="P8" s="18">
        <v>17</v>
      </c>
      <c r="Q8" s="18">
        <v>18</v>
      </c>
      <c r="R8" s="20">
        <v>19</v>
      </c>
    </row>
    <row r="9" spans="1:20" ht="21" customHeight="1" x14ac:dyDescent="0.25">
      <c r="A9" s="28">
        <v>1</v>
      </c>
      <c r="B9" s="4" t="s">
        <v>28</v>
      </c>
      <c r="C9" s="5" t="s">
        <v>26</v>
      </c>
      <c r="D9" s="6">
        <v>31</v>
      </c>
      <c r="E9" s="6">
        <v>31</v>
      </c>
      <c r="F9" s="5">
        <v>20019</v>
      </c>
      <c r="G9" s="7">
        <f>F9/D9*E9</f>
        <v>20019</v>
      </c>
      <c r="H9" s="6">
        <v>378</v>
      </c>
      <c r="I9" s="6">
        <v>0</v>
      </c>
      <c r="J9" s="6"/>
      <c r="K9" s="6">
        <f>G9*8.33%</f>
        <v>1667.5826999999999</v>
      </c>
      <c r="L9" s="6">
        <v>0</v>
      </c>
      <c r="M9" s="7">
        <f>ROUNDUP(G9+H9+K9+L9+I9+J9,0)</f>
        <v>22065</v>
      </c>
      <c r="N9" s="7">
        <v>2035</v>
      </c>
      <c r="O9" s="7">
        <v>0</v>
      </c>
      <c r="P9" s="7">
        <f>N9+O9</f>
        <v>2035</v>
      </c>
      <c r="Q9" s="7">
        <f>M9-P9</f>
        <v>20030</v>
      </c>
      <c r="R9" s="13"/>
      <c r="T9" s="27"/>
    </row>
    <row r="10" spans="1:20" ht="21" customHeight="1" x14ac:dyDescent="0.25">
      <c r="A10" s="28">
        <v>2</v>
      </c>
      <c r="B10" s="8" t="s">
        <v>20</v>
      </c>
      <c r="C10" s="58" t="s">
        <v>11</v>
      </c>
      <c r="D10" s="6">
        <v>31</v>
      </c>
      <c r="E10" s="6">
        <v>31</v>
      </c>
      <c r="F10" s="5">
        <v>16506</v>
      </c>
      <c r="G10" s="7">
        <f t="shared" ref="G10:G14" si="0">F10/D10*E10</f>
        <v>16506</v>
      </c>
      <c r="H10" s="6">
        <v>0</v>
      </c>
      <c r="I10" s="6">
        <v>0</v>
      </c>
      <c r="J10" s="6"/>
      <c r="K10" s="6">
        <f t="shared" ref="K10:K14" si="1">G10*8.33%</f>
        <v>1374.9498000000001</v>
      </c>
      <c r="L10" s="6">
        <v>0</v>
      </c>
      <c r="M10" s="7">
        <f t="shared" ref="M10:M14" si="2">ROUNDUP(G10+H10+K10+L10+I10+J10,0)</f>
        <v>17881</v>
      </c>
      <c r="N10" s="7">
        <f>15000*12/100</f>
        <v>1800</v>
      </c>
      <c r="O10" s="7">
        <f t="shared" ref="O10:O14" si="3">M10*0.75/100</f>
        <v>134.10749999999999</v>
      </c>
      <c r="P10" s="7">
        <f t="shared" ref="P10:P14" si="4">N10+O10</f>
        <v>1934.1075000000001</v>
      </c>
      <c r="Q10" s="7">
        <f t="shared" ref="Q10:Q14" si="5">M10-P10</f>
        <v>15946.8925</v>
      </c>
      <c r="R10" s="11"/>
    </row>
    <row r="11" spans="1:20" ht="21" customHeight="1" x14ac:dyDescent="0.25">
      <c r="A11" s="28">
        <v>3</v>
      </c>
      <c r="B11" s="8" t="s">
        <v>21</v>
      </c>
      <c r="C11" s="59"/>
      <c r="D11" s="6">
        <v>31</v>
      </c>
      <c r="E11" s="6">
        <v>31</v>
      </c>
      <c r="F11" s="5">
        <v>16506</v>
      </c>
      <c r="G11" s="7">
        <f t="shared" si="0"/>
        <v>16506</v>
      </c>
      <c r="H11" s="6">
        <v>0</v>
      </c>
      <c r="I11" s="6">
        <v>0</v>
      </c>
      <c r="J11" s="6"/>
      <c r="K11" s="6">
        <f t="shared" si="1"/>
        <v>1374.9498000000001</v>
      </c>
      <c r="L11" s="6">
        <v>0</v>
      </c>
      <c r="M11" s="7">
        <f t="shared" si="2"/>
        <v>17881</v>
      </c>
      <c r="N11" s="7">
        <f t="shared" ref="N11:N14" si="6">15000*12/100</f>
        <v>1800</v>
      </c>
      <c r="O11" s="7">
        <f t="shared" si="3"/>
        <v>134.10749999999999</v>
      </c>
      <c r="P11" s="7">
        <f t="shared" si="4"/>
        <v>1934.1075000000001</v>
      </c>
      <c r="Q11" s="7">
        <f t="shared" si="5"/>
        <v>15946.8925</v>
      </c>
      <c r="R11" s="13"/>
    </row>
    <row r="12" spans="1:20" ht="21" customHeight="1" x14ac:dyDescent="0.25">
      <c r="A12" s="28">
        <v>4</v>
      </c>
      <c r="B12" s="8" t="s">
        <v>27</v>
      </c>
      <c r="C12" s="59"/>
      <c r="D12" s="6">
        <v>31</v>
      </c>
      <c r="E12" s="6">
        <v>31</v>
      </c>
      <c r="F12" s="5">
        <v>16506</v>
      </c>
      <c r="G12" s="7">
        <f t="shared" si="0"/>
        <v>16506</v>
      </c>
      <c r="H12" s="6">
        <v>0</v>
      </c>
      <c r="I12" s="6">
        <v>0</v>
      </c>
      <c r="J12" s="6"/>
      <c r="K12" s="6">
        <f t="shared" si="1"/>
        <v>1374.9498000000001</v>
      </c>
      <c r="L12" s="6">
        <v>0</v>
      </c>
      <c r="M12" s="7">
        <f t="shared" si="2"/>
        <v>17881</v>
      </c>
      <c r="N12" s="7">
        <f t="shared" si="6"/>
        <v>1800</v>
      </c>
      <c r="O12" s="7">
        <f t="shared" si="3"/>
        <v>134.10749999999999</v>
      </c>
      <c r="P12" s="7">
        <f t="shared" si="4"/>
        <v>1934.1075000000001</v>
      </c>
      <c r="Q12" s="7">
        <f t="shared" si="5"/>
        <v>15946.8925</v>
      </c>
      <c r="R12" s="13"/>
    </row>
    <row r="13" spans="1:20" ht="21" customHeight="1" x14ac:dyDescent="0.25">
      <c r="A13" s="28">
        <v>5</v>
      </c>
      <c r="B13" s="8" t="s">
        <v>33</v>
      </c>
      <c r="C13" s="59"/>
      <c r="D13" s="6">
        <v>31</v>
      </c>
      <c r="E13" s="6">
        <v>31</v>
      </c>
      <c r="F13" s="5">
        <v>16506</v>
      </c>
      <c r="G13" s="7">
        <f t="shared" si="0"/>
        <v>16506</v>
      </c>
      <c r="H13" s="6">
        <v>0</v>
      </c>
      <c r="I13" s="6">
        <v>0</v>
      </c>
      <c r="J13" s="6"/>
      <c r="K13" s="6">
        <f t="shared" si="1"/>
        <v>1374.9498000000001</v>
      </c>
      <c r="L13" s="6">
        <v>0</v>
      </c>
      <c r="M13" s="7">
        <f t="shared" si="2"/>
        <v>17881</v>
      </c>
      <c r="N13" s="7">
        <v>1800</v>
      </c>
      <c r="O13" s="7">
        <f t="shared" si="3"/>
        <v>134.10749999999999</v>
      </c>
      <c r="P13" s="7">
        <f t="shared" si="4"/>
        <v>1934.1075000000001</v>
      </c>
      <c r="Q13" s="7">
        <f t="shared" si="5"/>
        <v>15946.8925</v>
      </c>
      <c r="R13" s="13"/>
    </row>
    <row r="14" spans="1:20" ht="21" customHeight="1" x14ac:dyDescent="0.25">
      <c r="A14" s="28">
        <v>6</v>
      </c>
      <c r="B14" s="8" t="s">
        <v>29</v>
      </c>
      <c r="C14" s="60"/>
      <c r="D14" s="6">
        <v>31</v>
      </c>
      <c r="E14" s="6">
        <v>31</v>
      </c>
      <c r="F14" s="5">
        <v>16506</v>
      </c>
      <c r="G14" s="7">
        <f t="shared" si="0"/>
        <v>16506</v>
      </c>
      <c r="H14" s="6">
        <v>0</v>
      </c>
      <c r="I14" s="6">
        <v>0</v>
      </c>
      <c r="J14" s="6"/>
      <c r="K14" s="6">
        <f t="shared" si="1"/>
        <v>1374.9498000000001</v>
      </c>
      <c r="L14" s="6">
        <v>0</v>
      </c>
      <c r="M14" s="7">
        <f t="shared" si="2"/>
        <v>17881</v>
      </c>
      <c r="N14" s="7">
        <f t="shared" si="6"/>
        <v>1800</v>
      </c>
      <c r="O14" s="7">
        <f t="shared" si="3"/>
        <v>134.10749999999999</v>
      </c>
      <c r="P14" s="7">
        <f t="shared" si="4"/>
        <v>1934.1075000000001</v>
      </c>
      <c r="Q14" s="7">
        <f t="shared" si="5"/>
        <v>15946.8925</v>
      </c>
      <c r="R14" s="13"/>
    </row>
    <row r="15" spans="1:20" ht="23.25" customHeight="1" x14ac:dyDescent="0.25">
      <c r="A15" s="14"/>
      <c r="B15" s="43" t="s">
        <v>12</v>
      </c>
      <c r="C15" s="43"/>
      <c r="D15" s="38"/>
      <c r="E15" s="38">
        <f>SUM(E9:E14)</f>
        <v>186</v>
      </c>
      <c r="F15" s="38">
        <f t="shared" ref="F15:Q15" si="7">SUM(F9:F14)</f>
        <v>102549</v>
      </c>
      <c r="G15" s="17">
        <f t="shared" si="7"/>
        <v>102549</v>
      </c>
      <c r="H15" s="38">
        <f t="shared" si="7"/>
        <v>378</v>
      </c>
      <c r="I15" s="38">
        <f t="shared" si="7"/>
        <v>0</v>
      </c>
      <c r="J15" s="38">
        <f t="shared" si="7"/>
        <v>0</v>
      </c>
      <c r="K15" s="38">
        <f t="shared" si="7"/>
        <v>8542.3317000000006</v>
      </c>
      <c r="L15" s="38">
        <f t="shared" si="7"/>
        <v>0</v>
      </c>
      <c r="M15" s="38">
        <f t="shared" si="7"/>
        <v>111470</v>
      </c>
      <c r="N15" s="38">
        <f t="shared" si="7"/>
        <v>11035</v>
      </c>
      <c r="O15" s="17">
        <f t="shared" si="7"/>
        <v>670.53749999999991</v>
      </c>
      <c r="P15" s="17">
        <f t="shared" si="7"/>
        <v>11705.5375</v>
      </c>
      <c r="Q15" s="17">
        <f t="shared" si="7"/>
        <v>99764.462500000009</v>
      </c>
      <c r="R15" s="23"/>
    </row>
    <row r="16" spans="1:20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6"/>
    </row>
    <row r="17" spans="1:18" x14ac:dyDescent="0.25">
      <c r="A17" s="1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6"/>
    </row>
    <row r="18" spans="1:18" x14ac:dyDescent="0.25">
      <c r="A18" s="2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3"/>
    </row>
    <row r="19" spans="1:18" x14ac:dyDescent="0.25">
      <c r="A19" s="2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3"/>
    </row>
    <row r="20" spans="1:18" x14ac:dyDescent="0.25">
      <c r="A20" s="2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3"/>
    </row>
    <row r="21" spans="1:18" x14ac:dyDescent="0.25">
      <c r="A21" s="2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3"/>
    </row>
    <row r="22" spans="1:18" x14ac:dyDescent="0.25">
      <c r="A22" s="2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3"/>
    </row>
    <row r="23" spans="1:18" x14ac:dyDescent="0.25">
      <c r="A23" s="2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3"/>
    </row>
    <row r="24" spans="1:18" ht="15.75" thickBot="1" x14ac:dyDescent="0.3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6"/>
    </row>
  </sheetData>
  <mergeCells count="13">
    <mergeCell ref="L6:N6"/>
    <mergeCell ref="C10:C14"/>
    <mergeCell ref="B15:C15"/>
    <mergeCell ref="A1:Q1"/>
    <mergeCell ref="A2:R2"/>
    <mergeCell ref="A3:Q3"/>
    <mergeCell ref="A4:R4"/>
    <mergeCell ref="A5:E5"/>
    <mergeCell ref="A6:A7"/>
    <mergeCell ref="B6:B7"/>
    <mergeCell ref="C6:C7"/>
    <mergeCell ref="E6:E7"/>
    <mergeCell ref="F6:K6"/>
  </mergeCells>
  <hyperlinks>
    <hyperlink ref="O7" r:id="rId1"/>
  </hyperlinks>
  <pageMargins left="0.70866141732283472" right="0.70866141732283472" top="0.74803149606299213" bottom="0.74803149606299213" header="0.31496062992125984" footer="0.31496062992125984"/>
  <pageSetup scale="9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3" zoomScaleNormal="100" workbookViewId="0">
      <selection activeCell="Q14" sqref="Q14"/>
    </sheetView>
  </sheetViews>
  <sheetFormatPr defaultRowHeight="15" x14ac:dyDescent="0.25"/>
  <cols>
    <col min="1" max="1" width="3.7109375" customWidth="1"/>
    <col min="2" max="2" width="10.140625" customWidth="1"/>
    <col min="3" max="3" width="8.7109375" customWidth="1"/>
    <col min="4" max="4" width="6" customWidth="1"/>
    <col min="5" max="5" width="5.28515625" customWidth="1"/>
    <col min="6" max="6" width="7" bestFit="1" customWidth="1"/>
    <col min="7" max="7" width="8" customWidth="1"/>
    <col min="8" max="8" width="5.5703125" customWidth="1"/>
    <col min="9" max="9" width="6.5703125" customWidth="1"/>
    <col min="10" max="10" width="5.85546875" customWidth="1"/>
    <col min="11" max="12" width="4.85546875" customWidth="1"/>
    <col min="13" max="13" width="7" bestFit="1" customWidth="1"/>
    <col min="14" max="14" width="6.140625" customWidth="1"/>
    <col min="15" max="15" width="5.85546875" customWidth="1"/>
    <col min="16" max="16" width="7.5703125" customWidth="1"/>
    <col min="17" max="17" width="7.85546875" customWidth="1"/>
    <col min="18" max="18" width="10.140625" customWidth="1"/>
    <col min="19" max="21" width="9.140625" customWidth="1"/>
  </cols>
  <sheetData>
    <row r="1" spans="1:20" ht="18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0"/>
    </row>
    <row r="2" spans="1:20" ht="12.75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8"/>
    </row>
    <row r="3" spans="1:20" ht="15.7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11"/>
    </row>
    <row r="4" spans="1:20" s="2" customFormat="1" ht="54.75" customHeight="1" x14ac:dyDescent="0.15">
      <c r="A4" s="51" t="s">
        <v>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3"/>
    </row>
    <row r="5" spans="1:20" s="2" customFormat="1" ht="19.5" customHeight="1" x14ac:dyDescent="0.15">
      <c r="A5" s="51" t="s">
        <v>34</v>
      </c>
      <c r="B5" s="52"/>
      <c r="C5" s="52"/>
      <c r="D5" s="52"/>
      <c r="E5" s="52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1"/>
    </row>
    <row r="6" spans="1:20" s="1" customFormat="1" ht="32.25" customHeight="1" x14ac:dyDescent="0.2">
      <c r="A6" s="54" t="s">
        <v>3</v>
      </c>
      <c r="B6" s="55" t="s">
        <v>4</v>
      </c>
      <c r="C6" s="56" t="s">
        <v>13</v>
      </c>
      <c r="D6" s="33" t="s">
        <v>5</v>
      </c>
      <c r="E6" s="56" t="s">
        <v>14</v>
      </c>
      <c r="F6" s="57" t="s">
        <v>6</v>
      </c>
      <c r="G6" s="57"/>
      <c r="H6" s="57"/>
      <c r="I6" s="57"/>
      <c r="J6" s="57"/>
      <c r="K6" s="57"/>
      <c r="L6" s="55" t="s">
        <v>15</v>
      </c>
      <c r="M6" s="55"/>
      <c r="N6" s="55"/>
      <c r="O6" s="33"/>
      <c r="P6" s="33"/>
      <c r="Q6" s="34" t="s">
        <v>16</v>
      </c>
      <c r="R6" s="12"/>
    </row>
    <row r="7" spans="1:20" s="1" customFormat="1" ht="36.75" customHeight="1" x14ac:dyDescent="0.2">
      <c r="A7" s="54" t="s">
        <v>3</v>
      </c>
      <c r="B7" s="55" t="s">
        <v>4</v>
      </c>
      <c r="C7" s="56" t="s">
        <v>13</v>
      </c>
      <c r="D7" s="33"/>
      <c r="E7" s="56" t="s">
        <v>14</v>
      </c>
      <c r="F7" s="34" t="s">
        <v>7</v>
      </c>
      <c r="G7" s="35" t="s">
        <v>17</v>
      </c>
      <c r="H7" s="37" t="s">
        <v>18</v>
      </c>
      <c r="I7" s="33" t="s">
        <v>22</v>
      </c>
      <c r="J7" s="33" t="s">
        <v>32</v>
      </c>
      <c r="K7" s="33" t="s">
        <v>8</v>
      </c>
      <c r="L7" s="33" t="s">
        <v>9</v>
      </c>
      <c r="M7" s="33" t="s">
        <v>10</v>
      </c>
      <c r="N7" s="35" t="s">
        <v>23</v>
      </c>
      <c r="O7" s="36" t="s">
        <v>24</v>
      </c>
      <c r="P7" s="34" t="s">
        <v>25</v>
      </c>
      <c r="Q7" s="34" t="s">
        <v>19</v>
      </c>
      <c r="R7" s="12" t="s">
        <v>30</v>
      </c>
    </row>
    <row r="8" spans="1:20" s="21" customFormat="1" ht="20.25" customHeight="1" x14ac:dyDescent="0.2">
      <c r="A8" s="28">
        <v>1</v>
      </c>
      <c r="B8" s="18">
        <v>2</v>
      </c>
      <c r="C8" s="18">
        <v>4</v>
      </c>
      <c r="D8" s="19"/>
      <c r="E8" s="18">
        <v>5</v>
      </c>
      <c r="F8" s="18">
        <v>7</v>
      </c>
      <c r="G8" s="18">
        <v>8</v>
      </c>
      <c r="H8" s="18">
        <v>9</v>
      </c>
      <c r="I8" s="18">
        <v>10</v>
      </c>
      <c r="J8" s="18">
        <v>11</v>
      </c>
      <c r="K8" s="18">
        <v>12</v>
      </c>
      <c r="L8" s="18">
        <v>13</v>
      </c>
      <c r="M8" s="18">
        <v>14</v>
      </c>
      <c r="N8" s="18">
        <v>15</v>
      </c>
      <c r="O8" s="18">
        <v>16</v>
      </c>
      <c r="P8" s="18">
        <v>17</v>
      </c>
      <c r="Q8" s="18">
        <v>18</v>
      </c>
      <c r="R8" s="20">
        <v>19</v>
      </c>
    </row>
    <row r="9" spans="1:20" ht="21" customHeight="1" x14ac:dyDescent="0.25">
      <c r="A9" s="28">
        <v>1</v>
      </c>
      <c r="B9" s="4" t="s">
        <v>28</v>
      </c>
      <c r="C9" s="5" t="s">
        <v>26</v>
      </c>
      <c r="D9" s="6">
        <v>31</v>
      </c>
      <c r="E9" s="6">
        <v>31</v>
      </c>
      <c r="F9" s="5">
        <v>20537</v>
      </c>
      <c r="G9" s="7">
        <f>F9/D9*E9</f>
        <v>20537</v>
      </c>
      <c r="H9" s="6">
        <v>378</v>
      </c>
      <c r="I9" s="6">
        <v>0</v>
      </c>
      <c r="J9" s="6"/>
      <c r="K9" s="6">
        <f>G9*8.33%</f>
        <v>1710.7320999999999</v>
      </c>
      <c r="L9" s="6">
        <v>0</v>
      </c>
      <c r="M9" s="7">
        <f>ROUNDUP(G9+H9+K9+L9+I9+J9,0)</f>
        <v>22626</v>
      </c>
      <c r="N9" s="7">
        <v>2035</v>
      </c>
      <c r="O9" s="7">
        <v>0</v>
      </c>
      <c r="P9" s="7">
        <f>N9+O9</f>
        <v>2035</v>
      </c>
      <c r="Q9" s="7">
        <f>M9-P9</f>
        <v>20591</v>
      </c>
      <c r="R9" s="13"/>
      <c r="T9" s="27"/>
    </row>
    <row r="10" spans="1:20" ht="21" customHeight="1" x14ac:dyDescent="0.25">
      <c r="A10" s="28">
        <v>2</v>
      </c>
      <c r="B10" s="8" t="s">
        <v>20</v>
      </c>
      <c r="C10" s="58" t="s">
        <v>11</v>
      </c>
      <c r="D10" s="6">
        <v>31</v>
      </c>
      <c r="E10" s="6">
        <v>31</v>
      </c>
      <c r="F10" s="5">
        <v>16792</v>
      </c>
      <c r="G10" s="7">
        <f t="shared" ref="G10:G14" si="0">F10/D10*E10</f>
        <v>16792</v>
      </c>
      <c r="H10" s="6">
        <v>0</v>
      </c>
      <c r="I10" s="6">
        <v>0</v>
      </c>
      <c r="J10" s="6"/>
      <c r="K10" s="6">
        <f t="shared" ref="K10:K14" si="1">G10*8.33%</f>
        <v>1398.7736</v>
      </c>
      <c r="L10" s="6">
        <v>0</v>
      </c>
      <c r="M10" s="7">
        <f t="shared" ref="M10:M14" si="2">ROUNDUP(G10+H10+K10+L10+I10+J10,0)</f>
        <v>18191</v>
      </c>
      <c r="N10" s="7">
        <f>15000*12/100</f>
        <v>1800</v>
      </c>
      <c r="O10" s="7">
        <f t="shared" ref="O10:O14" si="3">M10*0.75/100</f>
        <v>136.4325</v>
      </c>
      <c r="P10" s="7">
        <f t="shared" ref="P10:P11" si="4">N10+O10</f>
        <v>1936.4324999999999</v>
      </c>
      <c r="Q10" s="7">
        <f t="shared" ref="Q10:Q11" si="5">M10-P10</f>
        <v>16254.567500000001</v>
      </c>
      <c r="R10" s="11"/>
    </row>
    <row r="11" spans="1:20" ht="21" customHeight="1" x14ac:dyDescent="0.25">
      <c r="A11" s="28">
        <v>3</v>
      </c>
      <c r="B11" s="8" t="s">
        <v>21</v>
      </c>
      <c r="C11" s="59"/>
      <c r="D11" s="6">
        <v>31</v>
      </c>
      <c r="E11" s="6">
        <v>31</v>
      </c>
      <c r="F11" s="5">
        <v>16792</v>
      </c>
      <c r="G11" s="7">
        <f t="shared" si="0"/>
        <v>16792</v>
      </c>
      <c r="H11" s="6">
        <v>0</v>
      </c>
      <c r="I11" s="6">
        <v>0</v>
      </c>
      <c r="J11" s="6"/>
      <c r="K11" s="6">
        <f t="shared" si="1"/>
        <v>1398.7736</v>
      </c>
      <c r="L11" s="6">
        <v>0</v>
      </c>
      <c r="M11" s="7">
        <f t="shared" si="2"/>
        <v>18191</v>
      </c>
      <c r="N11" s="7">
        <f t="shared" ref="N11:N14" si="6">15000*12/100</f>
        <v>1800</v>
      </c>
      <c r="O11" s="7">
        <f t="shared" si="3"/>
        <v>136.4325</v>
      </c>
      <c r="P11" s="7">
        <f t="shared" si="4"/>
        <v>1936.4324999999999</v>
      </c>
      <c r="Q11" s="7">
        <f t="shared" si="5"/>
        <v>16254.567500000001</v>
      </c>
      <c r="R11" s="13"/>
    </row>
    <row r="12" spans="1:20" ht="21" customHeight="1" x14ac:dyDescent="0.25">
      <c r="A12" s="28">
        <v>4</v>
      </c>
      <c r="B12" s="8" t="s">
        <v>27</v>
      </c>
      <c r="C12" s="59"/>
      <c r="D12" s="6">
        <v>31</v>
      </c>
      <c r="E12" s="6">
        <v>31</v>
      </c>
      <c r="F12" s="5">
        <v>16792</v>
      </c>
      <c r="G12" s="7">
        <f t="shared" si="0"/>
        <v>16792</v>
      </c>
      <c r="H12" s="6">
        <v>0</v>
      </c>
      <c r="I12" s="6">
        <v>0</v>
      </c>
      <c r="J12" s="6"/>
      <c r="K12" s="6">
        <f t="shared" si="1"/>
        <v>1398.7736</v>
      </c>
      <c r="L12" s="6">
        <v>0</v>
      </c>
      <c r="M12" s="7">
        <f t="shared" si="2"/>
        <v>18191</v>
      </c>
      <c r="N12" s="7">
        <f t="shared" si="6"/>
        <v>1800</v>
      </c>
      <c r="O12" s="7">
        <f t="shared" si="3"/>
        <v>136.4325</v>
      </c>
      <c r="P12" s="7">
        <f t="shared" ref="P12" si="7">N12+O12</f>
        <v>1936.4324999999999</v>
      </c>
      <c r="Q12" s="7">
        <f t="shared" ref="Q12" si="8">M12-P12</f>
        <v>16254.567500000001</v>
      </c>
      <c r="R12" s="13"/>
    </row>
    <row r="13" spans="1:20" ht="21" customHeight="1" x14ac:dyDescent="0.25">
      <c r="A13" s="28">
        <v>5</v>
      </c>
      <c r="B13" s="8" t="s">
        <v>33</v>
      </c>
      <c r="C13" s="59"/>
      <c r="D13" s="6">
        <v>31</v>
      </c>
      <c r="E13" s="6">
        <v>31</v>
      </c>
      <c r="F13" s="5">
        <v>16792</v>
      </c>
      <c r="G13" s="7">
        <f t="shared" ref="G13" si="9">F13/D13*E13</f>
        <v>16792</v>
      </c>
      <c r="H13" s="6">
        <v>0</v>
      </c>
      <c r="I13" s="6">
        <v>0</v>
      </c>
      <c r="J13" s="6"/>
      <c r="K13" s="6">
        <f t="shared" si="1"/>
        <v>1398.7736</v>
      </c>
      <c r="L13" s="6">
        <v>0</v>
      </c>
      <c r="M13" s="7">
        <f t="shared" ref="M13" si="10">ROUNDUP(G13+H13+K13+L13+I13+J13,0)</f>
        <v>18191</v>
      </c>
      <c r="N13" s="7">
        <v>1800</v>
      </c>
      <c r="O13" s="7">
        <f t="shared" ref="O13" si="11">M13*0.75/100</f>
        <v>136.4325</v>
      </c>
      <c r="P13" s="7">
        <f t="shared" ref="P13" si="12">N13+O13</f>
        <v>1936.4324999999999</v>
      </c>
      <c r="Q13" s="7">
        <f t="shared" ref="Q13" si="13">M13-P13</f>
        <v>16254.567500000001</v>
      </c>
      <c r="R13" s="13"/>
    </row>
    <row r="14" spans="1:20" ht="21" customHeight="1" x14ac:dyDescent="0.25">
      <c r="A14" s="28">
        <v>6</v>
      </c>
      <c r="B14" s="8" t="s">
        <v>29</v>
      </c>
      <c r="C14" s="60"/>
      <c r="D14" s="6">
        <v>31</v>
      </c>
      <c r="E14" s="6">
        <v>31</v>
      </c>
      <c r="F14" s="5">
        <v>16792</v>
      </c>
      <c r="G14" s="7">
        <f t="shared" si="0"/>
        <v>16792</v>
      </c>
      <c r="H14" s="6">
        <v>0</v>
      </c>
      <c r="I14" s="6">
        <v>0</v>
      </c>
      <c r="J14" s="6"/>
      <c r="K14" s="6">
        <f t="shared" si="1"/>
        <v>1398.7736</v>
      </c>
      <c r="L14" s="6">
        <v>0</v>
      </c>
      <c r="M14" s="7">
        <f t="shared" si="2"/>
        <v>18191</v>
      </c>
      <c r="N14" s="7">
        <f t="shared" si="6"/>
        <v>1800</v>
      </c>
      <c r="O14" s="7">
        <f t="shared" si="3"/>
        <v>136.4325</v>
      </c>
      <c r="P14" s="7">
        <f t="shared" ref="P14" si="14">N14+O14</f>
        <v>1936.4324999999999</v>
      </c>
      <c r="Q14" s="7">
        <f t="shared" ref="Q14" si="15">M14-P14</f>
        <v>16254.567500000001</v>
      </c>
      <c r="R14" s="13"/>
    </row>
    <row r="15" spans="1:20" ht="23.25" customHeight="1" x14ac:dyDescent="0.25">
      <c r="A15" s="14"/>
      <c r="B15" s="43" t="s">
        <v>12</v>
      </c>
      <c r="C15" s="43"/>
      <c r="D15" s="29"/>
      <c r="E15" s="29">
        <f>SUM(E9:E14)</f>
        <v>186</v>
      </c>
      <c r="F15" s="32">
        <f t="shared" ref="F15:Q15" si="16">SUM(F9:F14)</f>
        <v>104497</v>
      </c>
      <c r="G15" s="17">
        <f t="shared" si="16"/>
        <v>104497</v>
      </c>
      <c r="H15" s="32">
        <f t="shared" si="16"/>
        <v>378</v>
      </c>
      <c r="I15" s="32">
        <f t="shared" si="16"/>
        <v>0</v>
      </c>
      <c r="J15" s="32">
        <f t="shared" si="16"/>
        <v>0</v>
      </c>
      <c r="K15" s="32">
        <f t="shared" si="16"/>
        <v>8704.6001000000015</v>
      </c>
      <c r="L15" s="32">
        <f t="shared" si="16"/>
        <v>0</v>
      </c>
      <c r="M15" s="32">
        <f t="shared" si="16"/>
        <v>113581</v>
      </c>
      <c r="N15" s="32">
        <f t="shared" si="16"/>
        <v>11035</v>
      </c>
      <c r="O15" s="17">
        <f t="shared" si="16"/>
        <v>682.16250000000002</v>
      </c>
      <c r="P15" s="17">
        <f t="shared" si="16"/>
        <v>11717.162499999999</v>
      </c>
      <c r="Q15" s="17">
        <f t="shared" si="16"/>
        <v>101863.83750000002</v>
      </c>
      <c r="R15" s="23"/>
    </row>
    <row r="16" spans="1:20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6"/>
    </row>
    <row r="17" spans="1:18" x14ac:dyDescent="0.25">
      <c r="A17" s="1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6"/>
    </row>
    <row r="18" spans="1:18" x14ac:dyDescent="0.25">
      <c r="A18" s="2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3"/>
    </row>
    <row r="19" spans="1:18" x14ac:dyDescent="0.25">
      <c r="A19" s="2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3"/>
    </row>
    <row r="20" spans="1:18" x14ac:dyDescent="0.25">
      <c r="A20" s="2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3"/>
    </row>
    <row r="21" spans="1:18" x14ac:dyDescent="0.25">
      <c r="A21" s="2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3"/>
    </row>
    <row r="22" spans="1:18" x14ac:dyDescent="0.25">
      <c r="A22" s="2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3"/>
    </row>
    <row r="23" spans="1:18" x14ac:dyDescent="0.25">
      <c r="A23" s="2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3"/>
    </row>
    <row r="24" spans="1:18" ht="15.75" thickBot="1" x14ac:dyDescent="0.3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6"/>
    </row>
  </sheetData>
  <mergeCells count="13">
    <mergeCell ref="B15:C15"/>
    <mergeCell ref="A1:Q1"/>
    <mergeCell ref="A2:R2"/>
    <mergeCell ref="A3:Q3"/>
    <mergeCell ref="A4:R4"/>
    <mergeCell ref="A6:A7"/>
    <mergeCell ref="B6:B7"/>
    <mergeCell ref="C6:C7"/>
    <mergeCell ref="E6:E7"/>
    <mergeCell ref="F6:K6"/>
    <mergeCell ref="L6:N6"/>
    <mergeCell ref="A5:E5"/>
    <mergeCell ref="C10:C14"/>
  </mergeCells>
  <hyperlinks>
    <hyperlink ref="O7" r:id="rId1"/>
  </hyperlinks>
  <pageMargins left="0.70866141732283472" right="0.70866141732283472" top="0.74803149606299213" bottom="0.74803149606299213" header="0.31496062992125984" footer="0.31496062992125984"/>
  <pageSetup scale="9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1 (3)</vt:lpstr>
      <vt:lpstr>page 1</vt:lpstr>
      <vt:lpstr>'page 1'!Print_Area</vt:lpstr>
      <vt:lpstr>'page 1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2022-07-13T10:17:09Z</cp:lastPrinted>
  <dcterms:modified xsi:type="dcterms:W3CDTF">2022-11-08T07:39:21Z</dcterms:modified>
</cp:coreProperties>
</file>