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Snowhill\02-2023\Phase-3\"/>
    </mc:Choice>
  </mc:AlternateContent>
  <xr:revisionPtr revIDLastSave="0" documentId="13_ncr:1_{A0719E0D-BD90-44FF-AAB7-574350048D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e 1" sheetId="1" r:id="rId1"/>
    <sheet name="pag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G14" i="1"/>
  <c r="G15" i="1"/>
  <c r="J15" i="1"/>
  <c r="L15" i="1" s="1"/>
  <c r="M15" i="1"/>
  <c r="M14" i="1" l="1"/>
  <c r="L14" i="1"/>
  <c r="N15" i="1"/>
  <c r="O15" i="1" s="1"/>
  <c r="P15" i="1" s="1"/>
  <c r="Q16" i="1"/>
  <c r="K16" i="1"/>
  <c r="I16" i="1"/>
  <c r="H16" i="1"/>
  <c r="F16" i="1"/>
  <c r="E16" i="1"/>
  <c r="N14" i="1" l="1"/>
  <c r="O14" i="1"/>
  <c r="P14" i="1" s="1"/>
  <c r="J13" i="1"/>
  <c r="J12" i="1"/>
  <c r="J11" i="1"/>
  <c r="J16" i="1" l="1"/>
  <c r="L15" i="2"/>
  <c r="F15" i="2"/>
  <c r="E15" i="2"/>
  <c r="D15" i="2"/>
  <c r="G13" i="2"/>
  <c r="G14" i="2"/>
  <c r="G13" i="1" l="1"/>
  <c r="L13" i="1" l="1"/>
  <c r="N13" i="1" s="1"/>
  <c r="O13" i="1" s="1"/>
  <c r="P13" i="1" s="1"/>
  <c r="G12" i="1" l="1"/>
  <c r="J15" i="2" l="1"/>
  <c r="I15" i="2"/>
  <c r="H15" i="2"/>
  <c r="N14" i="2"/>
  <c r="K14" i="2"/>
  <c r="N13" i="2"/>
  <c r="K13" i="2"/>
  <c r="G12" i="2"/>
  <c r="N11" i="2"/>
  <c r="P11" i="2" s="1"/>
  <c r="G11" i="2"/>
  <c r="K12" i="2" l="1"/>
  <c r="M12" i="2" s="1"/>
  <c r="O12" i="2" s="1"/>
  <c r="G15" i="2"/>
  <c r="N15" i="2"/>
  <c r="M14" i="2"/>
  <c r="K11" i="2"/>
  <c r="K15" i="2" s="1"/>
  <c r="O14" i="2"/>
  <c r="P14" i="2" s="1"/>
  <c r="Q14" i="2" s="1"/>
  <c r="M13" i="2"/>
  <c r="M11" i="2" l="1"/>
  <c r="M15" i="2" s="1"/>
  <c r="O13" i="2"/>
  <c r="P12" i="2"/>
  <c r="M12" i="1"/>
  <c r="L12" i="1"/>
  <c r="P13" i="2" l="1"/>
  <c r="O15" i="2"/>
  <c r="Q11" i="2"/>
  <c r="Q12" i="2"/>
  <c r="M11" i="1"/>
  <c r="M16" i="1" s="1"/>
  <c r="Q13" i="2" l="1"/>
  <c r="Q15" i="2" s="1"/>
  <c r="P15" i="2"/>
  <c r="N12" i="1"/>
  <c r="O12" i="1" s="1"/>
  <c r="P12" i="1" s="1"/>
  <c r="G11" i="1"/>
  <c r="G16" i="1" s="1"/>
  <c r="N16" i="1" l="1"/>
  <c r="L11" i="1"/>
  <c r="L16" i="1" s="1"/>
  <c r="O11" i="1"/>
  <c r="O16" i="1" l="1"/>
  <c r="P11" i="1"/>
  <c r="P16" i="1" l="1"/>
</calcChain>
</file>

<file path=xl/sharedStrings.xml><?xml version="1.0" encoding="utf-8"?>
<sst xmlns="http://schemas.openxmlformats.org/spreadsheetml/2006/main" count="94" uniqueCount="40">
  <si>
    <t>FORM XVII</t>
  </si>
  <si>
    <t>[See Rule 78 (1) (a) ]</t>
  </si>
  <si>
    <t>REGISTER OF WAGES</t>
  </si>
  <si>
    <t>Name of workman</t>
  </si>
  <si>
    <t>Amount of Wages Earned</t>
  </si>
  <si>
    <t>Basic wages</t>
  </si>
  <si>
    <t>Bonus</t>
  </si>
  <si>
    <t>Leave</t>
  </si>
  <si>
    <t>Gross</t>
  </si>
  <si>
    <t>Chq  No</t>
  </si>
  <si>
    <t>PF</t>
  </si>
  <si>
    <t>ESIC</t>
  </si>
  <si>
    <t>TOTAL</t>
  </si>
  <si>
    <t>TOTAL   &gt;&gt;&gt;&gt;&gt;&gt;&gt;&gt;</t>
  </si>
  <si>
    <t>S. No.</t>
  </si>
  <si>
    <t>Designation nature of Work Done</t>
  </si>
  <si>
    <t>Unit of Work Done</t>
  </si>
  <si>
    <t>Total deduction PF / ESIC</t>
  </si>
  <si>
    <t>ESIC@0.75
%</t>
  </si>
  <si>
    <t>Total deduction PF /
ESIC</t>
  </si>
  <si>
    <t>Net amount paid</t>
  </si>
  <si>
    <t>Gardener</t>
  </si>
  <si>
    <t>Monthly
Day</t>
  </si>
  <si>
    <t>Name and address of establishment in /under which contract is carried on  :C&amp;W PMSI PVT LTD DLF Tower Jasola                                                                                                                                                                   Name and address of principal employer :- C&amp;W PMSI Pvt. Ltd   DLF Jasola Tower A &amp; B</t>
  </si>
  <si>
    <t>Payble Basic wages</t>
  </si>
  <si>
    <t>Advance</t>
  </si>
  <si>
    <t>NEFT</t>
  </si>
  <si>
    <t>PF @12%</t>
  </si>
  <si>
    <t>Others</t>
  </si>
  <si>
    <t>Overtime</t>
  </si>
  <si>
    <t>Name and address of Contractor :Snowhill Rainbow Pvt Ltd N- 304 Mangol Puri New Delhi -110083                                                                                                                                                                                                                                                                        Nature and location of work : Horticulture at  DLF Capital Green Phase-3, New Delhi.</t>
  </si>
  <si>
    <t>Ramu</t>
  </si>
  <si>
    <t>Nitin Kumar</t>
  </si>
  <si>
    <t>Shiv Sagar</t>
  </si>
  <si>
    <t>Shankar Singh</t>
  </si>
  <si>
    <t>Sup</t>
  </si>
  <si>
    <t>Wage period. May 2022</t>
  </si>
  <si>
    <t>Ramakant</t>
  </si>
  <si>
    <t>[See Rule 78 (2) (a) ]</t>
  </si>
  <si>
    <t>Wage period. Feb.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</si>
</sst>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7" x14ac:knownFonts="1">
    <font>
      <sz val="11"/>
      <color rgb="FF000000"/>
      <name val="Calibri"/>
      <family val="2"/>
      <charset val="204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u/>
      <sz val="9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2" fillId="0" borderId="0" xfId="0" applyNumberFormat="1" applyFont="1"/>
    <xf numFmtId="164" fontId="5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164" fontId="4" fillId="0" borderId="3" xfId="0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top" wrapText="1"/>
    </xf>
    <xf numFmtId="164" fontId="4" fillId="0" borderId="4" xfId="0" applyNumberFormat="1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center" vertical="top"/>
    </xf>
    <xf numFmtId="164" fontId="4" fillId="0" borderId="8" xfId="0" applyNumberFormat="1" applyFont="1" applyBorder="1" applyAlignment="1">
      <alignment horizontal="center" vertical="top"/>
    </xf>
    <xf numFmtId="164" fontId="4" fillId="0" borderId="9" xfId="0" applyNumberFormat="1" applyFont="1" applyBorder="1" applyAlignment="1">
      <alignment horizontal="center" vertical="top"/>
    </xf>
    <xf numFmtId="164" fontId="4" fillId="0" borderId="10" xfId="0" applyNumberFormat="1" applyFont="1" applyBorder="1" applyAlignment="1">
      <alignment horizontal="center" vertical="top"/>
    </xf>
    <xf numFmtId="164" fontId="4" fillId="0" borderId="11" xfId="0" applyNumberFormat="1" applyFont="1" applyBorder="1" applyAlignment="1">
      <alignment horizontal="center" vertical="top"/>
    </xf>
    <xf numFmtId="164" fontId="4" fillId="0" borderId="12" xfId="0" applyNumberFormat="1" applyFont="1" applyBorder="1" applyAlignment="1">
      <alignment horizontal="center" vertical="top"/>
    </xf>
    <xf numFmtId="164" fontId="4" fillId="0" borderId="13" xfId="0" applyNumberFormat="1" applyFont="1" applyBorder="1" applyAlignment="1">
      <alignment horizontal="center" vertical="top"/>
    </xf>
    <xf numFmtId="164" fontId="4" fillId="0" borderId="12" xfId="0" applyNumberFormat="1" applyFont="1" applyBorder="1" applyAlignment="1">
      <alignment horizontal="left" vertical="top" wrapText="1"/>
    </xf>
    <xf numFmtId="164" fontId="4" fillId="0" borderId="13" xfId="0" applyNumberFormat="1" applyFont="1" applyBorder="1" applyAlignment="1">
      <alignment horizontal="left" vertical="top" wrapText="1"/>
    </xf>
    <xf numFmtId="164" fontId="4" fillId="0" borderId="10" xfId="0" applyNumberFormat="1" applyFont="1" applyBorder="1" applyAlignment="1">
      <alignment horizontal="left" vertical="top" wrapText="1"/>
    </xf>
    <xf numFmtId="164" fontId="4" fillId="0" borderId="11" xfId="0" applyNumberFormat="1" applyFont="1" applyBorder="1" applyAlignment="1">
      <alignment horizontal="left" vertical="top" wrapText="1"/>
    </xf>
    <xf numFmtId="164" fontId="3" fillId="0" borderId="14" xfId="0" applyNumberFormat="1" applyFont="1" applyBorder="1" applyAlignment="1">
      <alignment horizontal="left" vertical="top" wrapText="1"/>
    </xf>
    <xf numFmtId="164" fontId="5" fillId="0" borderId="11" xfId="0" applyNumberFormat="1" applyFont="1" applyBorder="1" applyAlignment="1">
      <alignment horizontal="left" vertical="top"/>
    </xf>
    <xf numFmtId="164" fontId="3" fillId="0" borderId="15" xfId="0" applyNumberFormat="1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left" vertical="top"/>
    </xf>
    <xf numFmtId="164" fontId="3" fillId="0" borderId="10" xfId="0" applyNumberFormat="1" applyFont="1" applyBorder="1" applyAlignment="1">
      <alignment horizontal="center" vertical="top"/>
    </xf>
    <xf numFmtId="164" fontId="3" fillId="0" borderId="11" xfId="0" applyNumberFormat="1" applyFont="1" applyBorder="1" applyAlignment="1">
      <alignment horizontal="center" vertical="top"/>
    </xf>
    <xf numFmtId="164" fontId="1" fillId="0" borderId="10" xfId="0" applyNumberFormat="1" applyFont="1" applyBorder="1" applyAlignment="1">
      <alignment horizontal="left" vertical="top"/>
    </xf>
    <xf numFmtId="164" fontId="1" fillId="0" borderId="11" xfId="0" applyNumberFormat="1" applyFont="1" applyBorder="1" applyAlignment="1">
      <alignment horizontal="left" vertical="top"/>
    </xf>
    <xf numFmtId="164" fontId="2" fillId="0" borderId="10" xfId="0" applyNumberFormat="1" applyFont="1" applyBorder="1" applyAlignment="1">
      <alignment horizontal="center" vertical="top"/>
    </xf>
    <xf numFmtId="164" fontId="5" fillId="0" borderId="11" xfId="0" applyNumberFormat="1" applyFont="1" applyBorder="1" applyAlignment="1">
      <alignment horizontal="left" vertical="top" wrapText="1"/>
    </xf>
    <xf numFmtId="164" fontId="2" fillId="0" borderId="10" xfId="0" applyNumberFormat="1" applyFont="1" applyBorder="1" applyAlignment="1">
      <alignment horizontal="left" vertical="top"/>
    </xf>
    <xf numFmtId="164" fontId="2" fillId="0" borderId="16" xfId="0" applyNumberFormat="1" applyFont="1" applyBorder="1"/>
    <xf numFmtId="164" fontId="2" fillId="0" borderId="0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164" fontId="2" fillId="0" borderId="2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247810</xdr:colOff>
      <xdr:row>17</xdr:row>
      <xdr:rowOff>104775</xdr:rowOff>
    </xdr:from>
    <xdr:to>
      <xdr:col>15</xdr:col>
      <xdr:colOff>476249</xdr:colOff>
      <xdr:row>23</xdr:row>
      <xdr:rowOff>95250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77185" y="4905375"/>
          <a:ext cx="818989" cy="8477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419100</xdr:colOff>
      <xdr:row>15</xdr:row>
      <xdr:rowOff>85725</xdr:rowOff>
    </xdr:from>
    <xdr:to>
      <xdr:col>15</xdr:col>
      <xdr:colOff>95250</xdr:colOff>
      <xdr:row>23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1675" y="4448175"/>
          <a:ext cx="1085850" cy="1123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A16" workbookViewId="0">
      <selection activeCell="N21" sqref="N21"/>
    </sheetView>
  </sheetViews>
  <sheetFormatPr defaultRowHeight="11.25" x14ac:dyDescent="0.2"/>
  <cols>
    <col min="1" max="1" width="3.28515625" style="1" customWidth="1"/>
    <col min="2" max="2" width="9.5703125" style="1" customWidth="1"/>
    <col min="3" max="3" width="8.28515625" style="1" customWidth="1"/>
    <col min="4" max="4" width="7" style="1" customWidth="1"/>
    <col min="5" max="5" width="5.42578125" style="1" customWidth="1"/>
    <col min="6" max="6" width="6.85546875" style="1" customWidth="1"/>
    <col min="7" max="8" width="7.42578125" style="1" customWidth="1"/>
    <col min="9" max="9" width="7.85546875" style="1" customWidth="1"/>
    <col min="10" max="10" width="5.85546875" style="1" customWidth="1"/>
    <col min="11" max="11" width="6.28515625" style="1" customWidth="1"/>
    <col min="12" max="12" width="7.42578125" style="1" customWidth="1"/>
    <col min="13" max="14" width="6.85546875" style="1" customWidth="1"/>
    <col min="15" max="15" width="8.85546875" style="1" customWidth="1"/>
    <col min="16" max="17" width="7.28515625" style="1" customWidth="1"/>
    <col min="18" max="16384" width="9.140625" style="1"/>
  </cols>
  <sheetData>
    <row r="1" spans="1:17" ht="19.899999999999999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</row>
    <row r="2" spans="1:17" ht="13.5" customHeight="1" x14ac:dyDescent="0.2">
      <c r="A2" s="32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33"/>
    </row>
    <row r="3" spans="1:17" ht="19.350000000000001" customHeight="1" x14ac:dyDescent="0.2">
      <c r="A3" s="3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5"/>
    </row>
    <row r="4" spans="1:17" ht="26.25" customHeight="1" x14ac:dyDescent="0.2">
      <c r="A4" s="36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7"/>
    </row>
    <row r="5" spans="1:17" ht="26.25" customHeight="1" x14ac:dyDescent="0.2">
      <c r="A5" s="38" t="s">
        <v>23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39"/>
    </row>
    <row r="6" spans="1:17" ht="15.75" customHeight="1" x14ac:dyDescent="0.2">
      <c r="A6" s="38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9"/>
    </row>
    <row r="7" spans="1:17" ht="21.4" customHeight="1" x14ac:dyDescent="0.2">
      <c r="A7" s="40" t="s">
        <v>14</v>
      </c>
      <c r="B7" s="16" t="s">
        <v>3</v>
      </c>
      <c r="C7" s="18" t="s">
        <v>15</v>
      </c>
      <c r="D7" s="18" t="s">
        <v>22</v>
      </c>
      <c r="E7" s="16" t="s">
        <v>16</v>
      </c>
      <c r="F7" s="20" t="s">
        <v>4</v>
      </c>
      <c r="G7" s="20"/>
      <c r="H7" s="20"/>
      <c r="I7" s="20"/>
      <c r="J7" s="20"/>
      <c r="K7" s="21" t="s">
        <v>17</v>
      </c>
      <c r="L7" s="21"/>
      <c r="M7" s="21"/>
      <c r="N7" s="21"/>
      <c r="O7" s="2"/>
      <c r="P7" s="14"/>
      <c r="Q7" s="41"/>
    </row>
    <row r="8" spans="1:17" ht="48.75" customHeight="1" x14ac:dyDescent="0.2">
      <c r="A8" s="42" t="s">
        <v>14</v>
      </c>
      <c r="B8" s="17" t="s">
        <v>3</v>
      </c>
      <c r="C8" s="19" t="s">
        <v>15</v>
      </c>
      <c r="D8" s="19"/>
      <c r="E8" s="17" t="s">
        <v>16</v>
      </c>
      <c r="F8" s="3" t="s">
        <v>5</v>
      </c>
      <c r="G8" s="3" t="s">
        <v>24</v>
      </c>
      <c r="H8" s="5" t="s">
        <v>25</v>
      </c>
      <c r="I8" s="5" t="s">
        <v>29</v>
      </c>
      <c r="J8" s="5" t="s">
        <v>6</v>
      </c>
      <c r="K8" s="5" t="s">
        <v>7</v>
      </c>
      <c r="L8" s="5" t="s">
        <v>8</v>
      </c>
      <c r="M8" s="4" t="s">
        <v>27</v>
      </c>
      <c r="N8" s="6" t="s">
        <v>18</v>
      </c>
      <c r="O8" s="3" t="s">
        <v>19</v>
      </c>
      <c r="P8" s="3" t="s">
        <v>20</v>
      </c>
      <c r="Q8" s="43" t="s">
        <v>9</v>
      </c>
    </row>
    <row r="9" spans="1:17" ht="22.35" customHeight="1" x14ac:dyDescent="0.2">
      <c r="A9" s="44">
        <v>1</v>
      </c>
      <c r="B9" s="7">
        <v>2</v>
      </c>
      <c r="C9" s="7">
        <v>4</v>
      </c>
      <c r="D9" s="5"/>
      <c r="E9" s="7">
        <v>6</v>
      </c>
      <c r="F9" s="5"/>
      <c r="G9" s="7">
        <v>8</v>
      </c>
      <c r="H9" s="7">
        <v>10</v>
      </c>
      <c r="I9" s="7">
        <v>11</v>
      </c>
      <c r="J9" s="7">
        <v>12</v>
      </c>
      <c r="K9" s="7">
        <v>13</v>
      </c>
      <c r="L9" s="7">
        <v>14</v>
      </c>
      <c r="M9" s="7">
        <v>15</v>
      </c>
      <c r="N9" s="7">
        <v>16</v>
      </c>
      <c r="O9" s="7">
        <v>17</v>
      </c>
      <c r="P9" s="7">
        <v>18</v>
      </c>
      <c r="Q9" s="45">
        <v>19</v>
      </c>
    </row>
    <row r="10" spans="1:17" ht="18.75" customHeight="1" x14ac:dyDescent="0.2">
      <c r="A10" s="4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 t="s">
        <v>10</v>
      </c>
      <c r="N10" s="8" t="s">
        <v>11</v>
      </c>
      <c r="O10" s="8" t="s">
        <v>12</v>
      </c>
      <c r="P10" s="8"/>
      <c r="Q10" s="47"/>
    </row>
    <row r="11" spans="1:17" ht="19.5" customHeight="1" x14ac:dyDescent="0.2">
      <c r="A11" s="48">
        <v>1</v>
      </c>
      <c r="B11" s="13" t="s">
        <v>31</v>
      </c>
      <c r="C11" s="12" t="s">
        <v>35</v>
      </c>
      <c r="D11" s="12">
        <v>28</v>
      </c>
      <c r="E11" s="12">
        <v>26</v>
      </c>
      <c r="F11" s="12">
        <v>20537</v>
      </c>
      <c r="G11" s="12">
        <f>F11/D11*E11</f>
        <v>19070.071428571428</v>
      </c>
      <c r="H11" s="12">
        <v>0</v>
      </c>
      <c r="I11" s="12">
        <v>0</v>
      </c>
      <c r="J11" s="12">
        <f>1696/D11*E11</f>
        <v>1574.8571428571429</v>
      </c>
      <c r="K11" s="12">
        <v>1200</v>
      </c>
      <c r="L11" s="12">
        <f>G11+H11+I11+J11+K11</f>
        <v>21844.928571428569</v>
      </c>
      <c r="M11" s="12">
        <f>15000*12%</f>
        <v>1800</v>
      </c>
      <c r="N11" s="12">
        <v>0</v>
      </c>
      <c r="O11" s="12">
        <f>M11+N11</f>
        <v>1800</v>
      </c>
      <c r="P11" s="12">
        <f>L11-O11</f>
        <v>20044.928571428569</v>
      </c>
      <c r="Q11" s="49" t="s">
        <v>26</v>
      </c>
    </row>
    <row r="12" spans="1:17" ht="24" customHeight="1" x14ac:dyDescent="0.2">
      <c r="A12" s="48">
        <v>2</v>
      </c>
      <c r="B12" s="13" t="s">
        <v>32</v>
      </c>
      <c r="C12" s="12" t="s">
        <v>21</v>
      </c>
      <c r="D12" s="12">
        <v>28</v>
      </c>
      <c r="E12" s="12">
        <v>28</v>
      </c>
      <c r="F12" s="12">
        <v>16792</v>
      </c>
      <c r="G12" s="12">
        <f>F12/D12*E12</f>
        <v>16792</v>
      </c>
      <c r="H12" s="12">
        <v>0</v>
      </c>
      <c r="I12" s="12">
        <v>0</v>
      </c>
      <c r="J12" s="12">
        <f>1399/D12*E12</f>
        <v>1399</v>
      </c>
      <c r="K12" s="12"/>
      <c r="L12" s="12">
        <f t="shared" ref="L12:L13" si="0">G12+H12+I12+J12+K12</f>
        <v>18191</v>
      </c>
      <c r="M12" s="12">
        <f t="shared" ref="M12" si="1">15000*12%</f>
        <v>1800</v>
      </c>
      <c r="N12" s="12">
        <f>L12*0.75/100</f>
        <v>136.4325</v>
      </c>
      <c r="O12" s="12">
        <f>M12+N12</f>
        <v>1936.4324999999999</v>
      </c>
      <c r="P12" s="12">
        <f>L12-O12</f>
        <v>16254.567500000001</v>
      </c>
      <c r="Q12" s="49" t="s">
        <v>26</v>
      </c>
    </row>
    <row r="13" spans="1:17" ht="24" customHeight="1" x14ac:dyDescent="0.2">
      <c r="A13" s="48">
        <v>3</v>
      </c>
      <c r="B13" s="13" t="s">
        <v>34</v>
      </c>
      <c r="C13" s="12" t="s">
        <v>21</v>
      </c>
      <c r="D13" s="12">
        <v>28</v>
      </c>
      <c r="E13" s="12">
        <v>28</v>
      </c>
      <c r="F13" s="12">
        <v>16792</v>
      </c>
      <c r="G13" s="12">
        <f>F13/D13*E13</f>
        <v>16792</v>
      </c>
      <c r="H13" s="12">
        <v>0</v>
      </c>
      <c r="I13" s="12">
        <v>0</v>
      </c>
      <c r="J13" s="12">
        <f t="shared" ref="J13" si="2">1399/D13*E13</f>
        <v>1399</v>
      </c>
      <c r="K13" s="12">
        <v>0</v>
      </c>
      <c r="L13" s="12">
        <f t="shared" si="0"/>
        <v>18191</v>
      </c>
      <c r="M13" s="12">
        <v>1800</v>
      </c>
      <c r="N13" s="12">
        <f>L13*0.75/100</f>
        <v>136.4325</v>
      </c>
      <c r="O13" s="12">
        <f>M13+N13</f>
        <v>1936.4324999999999</v>
      </c>
      <c r="P13" s="12">
        <f>L13-O13</f>
        <v>16254.567500000001</v>
      </c>
      <c r="Q13" s="49" t="s">
        <v>26</v>
      </c>
    </row>
    <row r="14" spans="1:17" ht="24" customHeight="1" x14ac:dyDescent="0.2">
      <c r="A14" s="48">
        <v>4</v>
      </c>
      <c r="B14" s="13" t="s">
        <v>33</v>
      </c>
      <c r="C14" s="12" t="s">
        <v>21</v>
      </c>
      <c r="D14" s="12">
        <v>28</v>
      </c>
      <c r="E14" s="12">
        <v>14</v>
      </c>
      <c r="F14" s="12">
        <v>16792</v>
      </c>
      <c r="G14" s="12">
        <f t="shared" ref="G14" si="3">F14/D14*E14</f>
        <v>8396</v>
      </c>
      <c r="H14" s="12">
        <v>0</v>
      </c>
      <c r="I14" s="12">
        <v>0</v>
      </c>
      <c r="J14" s="12">
        <f t="shared" ref="J14" si="4">1399/D14*E14</f>
        <v>699.5</v>
      </c>
      <c r="K14" s="12">
        <v>0</v>
      </c>
      <c r="L14" s="12">
        <f t="shared" ref="L14" si="5">G14+H14+I14+J14+K14</f>
        <v>9095.5</v>
      </c>
      <c r="M14" s="12">
        <f t="shared" ref="M14" si="6">G14*12/100</f>
        <v>1007.52</v>
      </c>
      <c r="N14" s="12">
        <f t="shared" ref="N14" si="7">L14*0.75/100</f>
        <v>68.216250000000002</v>
      </c>
      <c r="O14" s="12">
        <f t="shared" ref="O14" si="8">M14+N14</f>
        <v>1075.7362499999999</v>
      </c>
      <c r="P14" s="12">
        <f t="shared" ref="P14" si="9">L14-O14</f>
        <v>8019.7637500000001</v>
      </c>
      <c r="Q14" s="49" t="s">
        <v>26</v>
      </c>
    </row>
    <row r="15" spans="1:17" ht="26.45" customHeight="1" x14ac:dyDescent="0.2">
      <c r="A15" s="48">
        <v>5</v>
      </c>
      <c r="B15" s="13" t="s">
        <v>37</v>
      </c>
      <c r="C15" s="12" t="s">
        <v>21</v>
      </c>
      <c r="D15" s="12">
        <v>28</v>
      </c>
      <c r="E15" s="12">
        <v>18</v>
      </c>
      <c r="F15" s="12">
        <v>16792</v>
      </c>
      <c r="G15" s="12">
        <f t="shared" ref="G15" si="10">F15/D15*E15</f>
        <v>10794.857142857141</v>
      </c>
      <c r="H15" s="12">
        <v>0</v>
      </c>
      <c r="I15" s="12">
        <v>0</v>
      </c>
      <c r="J15" s="12">
        <f t="shared" ref="J15" si="11">1399/D15*E15</f>
        <v>899.35714285714289</v>
      </c>
      <c r="K15" s="12">
        <v>0</v>
      </c>
      <c r="L15" s="12">
        <f t="shared" ref="L15" si="12">G15+H15+I15+J15+K15</f>
        <v>11694.214285714284</v>
      </c>
      <c r="M15" s="12">
        <f>G15*12%</f>
        <v>1295.3828571428569</v>
      </c>
      <c r="N15" s="12">
        <f t="shared" ref="N15" si="13">L15*0.75/100</f>
        <v>87.706607142857138</v>
      </c>
      <c r="O15" s="12">
        <f t="shared" ref="O15" si="14">M15+N15</f>
        <v>1383.089464285714</v>
      </c>
      <c r="P15" s="12">
        <f t="shared" ref="P15" si="15">L15-O15</f>
        <v>10311.12482142857</v>
      </c>
      <c r="Q15" s="49" t="s">
        <v>26</v>
      </c>
    </row>
    <row r="16" spans="1:17" ht="19.350000000000001" customHeight="1" x14ac:dyDescent="0.2">
      <c r="A16" s="50"/>
      <c r="B16" s="14" t="s">
        <v>13</v>
      </c>
      <c r="C16" s="14"/>
      <c r="D16" s="12">
        <v>28</v>
      </c>
      <c r="E16" s="12">
        <f t="shared" ref="E16:Q16" si="16">SUM(E11:E15)</f>
        <v>114</v>
      </c>
      <c r="F16" s="12">
        <f t="shared" si="16"/>
        <v>87705</v>
      </c>
      <c r="G16" s="12">
        <f t="shared" si="16"/>
        <v>71844.928571428565</v>
      </c>
      <c r="H16" s="12">
        <f t="shared" si="16"/>
        <v>0</v>
      </c>
      <c r="I16" s="12">
        <f t="shared" si="16"/>
        <v>0</v>
      </c>
      <c r="J16" s="12">
        <f t="shared" si="16"/>
        <v>5971.7142857142862</v>
      </c>
      <c r="K16" s="12">
        <f t="shared" si="16"/>
        <v>1200</v>
      </c>
      <c r="L16" s="12">
        <f t="shared" si="16"/>
        <v>79016.642857142855</v>
      </c>
      <c r="M16" s="12">
        <f t="shared" si="16"/>
        <v>7702.9028571428571</v>
      </c>
      <c r="N16" s="12">
        <f t="shared" si="16"/>
        <v>428.78785714285715</v>
      </c>
      <c r="O16" s="12">
        <f t="shared" si="16"/>
        <v>8131.6907142857135</v>
      </c>
      <c r="P16" s="12">
        <f t="shared" si="16"/>
        <v>70884.952142857146</v>
      </c>
      <c r="Q16" s="49">
        <f t="shared" si="16"/>
        <v>0</v>
      </c>
    </row>
    <row r="17" spans="1:17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3"/>
    </row>
    <row r="18" spans="1:17" x14ac:dyDescent="0.2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</row>
    <row r="19" spans="1:17" x14ac:dyDescent="0.2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3"/>
    </row>
    <row r="20" spans="1:17" x14ac:dyDescent="0.2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3"/>
    </row>
    <row r="21" spans="1:17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17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3"/>
    </row>
    <row r="23" spans="1:17" x14ac:dyDescent="0.2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</row>
    <row r="24" spans="1:17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</row>
    <row r="25" spans="1:17" ht="12" thickBot="1" x14ac:dyDescent="0.2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</row>
  </sheetData>
  <mergeCells count="15">
    <mergeCell ref="A1:Q1"/>
    <mergeCell ref="A2:Q2"/>
    <mergeCell ref="A3:Q3"/>
    <mergeCell ref="A4:Q4"/>
    <mergeCell ref="A5:Q5"/>
    <mergeCell ref="B16:C16"/>
    <mergeCell ref="A6:Q6"/>
    <mergeCell ref="A7:A8"/>
    <mergeCell ref="B7:B8"/>
    <mergeCell ref="C7:C8"/>
    <mergeCell ref="E7:E8"/>
    <mergeCell ref="F7:J7"/>
    <mergeCell ref="K7:N7"/>
    <mergeCell ref="P7:Q7"/>
    <mergeCell ref="D7:D8"/>
  </mergeCells>
  <pageMargins left="0.7" right="0.7" top="0.75" bottom="0.75" header="0.3" footer="0.3"/>
  <pageSetup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"/>
  <sheetViews>
    <sheetView topLeftCell="A5" workbookViewId="0">
      <selection activeCell="M14" sqref="M14"/>
    </sheetView>
  </sheetViews>
  <sheetFormatPr defaultRowHeight="11.25" x14ac:dyDescent="0.2"/>
  <cols>
    <col min="1" max="1" width="3.28515625" style="1" customWidth="1"/>
    <col min="2" max="2" width="9.5703125" style="1" customWidth="1"/>
    <col min="3" max="3" width="8.28515625" style="1" customWidth="1"/>
    <col min="4" max="4" width="7" style="1" customWidth="1"/>
    <col min="5" max="5" width="5.42578125" style="1" customWidth="1"/>
    <col min="6" max="6" width="6.85546875" style="1" customWidth="1"/>
    <col min="7" max="7" width="7.42578125" style="1" customWidth="1"/>
    <col min="8" max="8" width="5.140625" style="1" customWidth="1"/>
    <col min="9" max="9" width="7.42578125" style="1" customWidth="1"/>
    <col min="10" max="10" width="7.85546875" style="1" customWidth="1"/>
    <col min="11" max="11" width="5.85546875" style="1" customWidth="1"/>
    <col min="12" max="12" width="6.28515625" style="1" customWidth="1"/>
    <col min="13" max="13" width="7.42578125" style="1" customWidth="1"/>
    <col min="14" max="15" width="6.85546875" style="1" customWidth="1"/>
    <col min="16" max="16" width="8.85546875" style="1" customWidth="1"/>
    <col min="17" max="18" width="7.28515625" style="1" customWidth="1"/>
    <col min="19" max="16384" width="9.140625" style="1"/>
  </cols>
  <sheetData>
    <row r="1" spans="1:18" ht="19.899999999999999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3.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9.350000000000001" customHeight="1" x14ac:dyDescent="0.2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ht="26.25" customHeight="1" x14ac:dyDescent="0.2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18" ht="26.25" customHeight="1" x14ac:dyDescent="0.2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19.899999999999999" customHeight="1" x14ac:dyDescent="0.2">
      <c r="A6" s="15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1.4" customHeight="1" x14ac:dyDescent="0.2">
      <c r="A7" s="16" t="s">
        <v>14</v>
      </c>
      <c r="B7" s="16" t="s">
        <v>3</v>
      </c>
      <c r="C7" s="18" t="s">
        <v>15</v>
      </c>
      <c r="D7" s="18" t="s">
        <v>22</v>
      </c>
      <c r="E7" s="16" t="s">
        <v>16</v>
      </c>
      <c r="F7" s="20" t="s">
        <v>4</v>
      </c>
      <c r="G7" s="20"/>
      <c r="H7" s="20"/>
      <c r="I7" s="20"/>
      <c r="J7" s="20"/>
      <c r="K7" s="20"/>
      <c r="L7" s="21" t="s">
        <v>17</v>
      </c>
      <c r="M7" s="21"/>
      <c r="N7" s="21"/>
      <c r="O7" s="21"/>
      <c r="P7" s="2"/>
      <c r="Q7" s="14"/>
      <c r="R7" s="14"/>
    </row>
    <row r="8" spans="1:18" ht="48.75" customHeight="1" x14ac:dyDescent="0.2">
      <c r="A8" s="17" t="s">
        <v>14</v>
      </c>
      <c r="B8" s="17" t="s">
        <v>3</v>
      </c>
      <c r="C8" s="19" t="s">
        <v>15</v>
      </c>
      <c r="D8" s="19"/>
      <c r="E8" s="17" t="s">
        <v>16</v>
      </c>
      <c r="F8" s="3" t="s">
        <v>5</v>
      </c>
      <c r="G8" s="3" t="s">
        <v>24</v>
      </c>
      <c r="H8" s="4" t="s">
        <v>28</v>
      </c>
      <c r="I8" s="5" t="s">
        <v>25</v>
      </c>
      <c r="J8" s="5" t="s">
        <v>29</v>
      </c>
      <c r="K8" s="5" t="s">
        <v>6</v>
      </c>
      <c r="L8" s="5" t="s">
        <v>7</v>
      </c>
      <c r="M8" s="5" t="s">
        <v>8</v>
      </c>
      <c r="N8" s="4" t="s">
        <v>27</v>
      </c>
      <c r="O8" s="6" t="s">
        <v>18</v>
      </c>
      <c r="P8" s="3" t="s">
        <v>19</v>
      </c>
      <c r="Q8" s="3" t="s">
        <v>20</v>
      </c>
      <c r="R8" s="5" t="s">
        <v>9</v>
      </c>
    </row>
    <row r="9" spans="1:18" ht="22.35" customHeight="1" x14ac:dyDescent="0.2">
      <c r="A9" s="7">
        <v>1</v>
      </c>
      <c r="B9" s="7">
        <v>2</v>
      </c>
      <c r="C9" s="7">
        <v>4</v>
      </c>
      <c r="D9" s="5"/>
      <c r="E9" s="7">
        <v>6</v>
      </c>
      <c r="F9" s="5"/>
      <c r="G9" s="7">
        <v>8</v>
      </c>
      <c r="H9" s="7">
        <v>9</v>
      </c>
      <c r="I9" s="7">
        <v>10</v>
      </c>
      <c r="J9" s="7">
        <v>11</v>
      </c>
      <c r="K9" s="7">
        <v>12</v>
      </c>
      <c r="L9" s="7">
        <v>13</v>
      </c>
      <c r="M9" s="7">
        <v>14</v>
      </c>
      <c r="N9" s="7">
        <v>15</v>
      </c>
      <c r="O9" s="7">
        <v>16</v>
      </c>
      <c r="P9" s="7">
        <v>17</v>
      </c>
      <c r="Q9" s="7">
        <v>18</v>
      </c>
      <c r="R9" s="7">
        <v>19</v>
      </c>
    </row>
    <row r="10" spans="1:18" ht="18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 t="s">
        <v>10</v>
      </c>
      <c r="O10" s="8" t="s">
        <v>11</v>
      </c>
      <c r="P10" s="8" t="s">
        <v>12</v>
      </c>
      <c r="Q10" s="8"/>
      <c r="R10" s="8"/>
    </row>
    <row r="11" spans="1:18" ht="19.5" customHeight="1" x14ac:dyDescent="0.2">
      <c r="A11" s="10">
        <v>1</v>
      </c>
      <c r="B11" s="13" t="s">
        <v>31</v>
      </c>
      <c r="C11" s="12" t="s">
        <v>35</v>
      </c>
      <c r="D11" s="12">
        <v>31</v>
      </c>
      <c r="E11" s="12">
        <v>31</v>
      </c>
      <c r="F11" s="12">
        <v>20537</v>
      </c>
      <c r="G11" s="12">
        <f>F11/D11*E11</f>
        <v>20537</v>
      </c>
      <c r="H11" s="12"/>
      <c r="I11" s="12">
        <v>0</v>
      </c>
      <c r="J11" s="12">
        <v>0</v>
      </c>
      <c r="K11" s="12">
        <f>8.33*G11/100</f>
        <v>1710.7320999999999</v>
      </c>
      <c r="L11" s="12"/>
      <c r="M11" s="12">
        <f>G11+H11+I11+J11+K11+L11</f>
        <v>22247.732100000001</v>
      </c>
      <c r="N11" s="12">
        <f>15000*12%</f>
        <v>1800</v>
      </c>
      <c r="O11" s="12">
        <v>0</v>
      </c>
      <c r="P11" s="12">
        <f>N11+O11</f>
        <v>1800</v>
      </c>
      <c r="Q11" s="12">
        <f>M11-P11</f>
        <v>20447.732100000001</v>
      </c>
      <c r="R11" s="12" t="s">
        <v>26</v>
      </c>
    </row>
    <row r="12" spans="1:18" ht="21" customHeight="1" x14ac:dyDescent="0.2">
      <c r="A12" s="10">
        <v>2</v>
      </c>
      <c r="B12" s="13" t="s">
        <v>33</v>
      </c>
      <c r="C12" s="12" t="s">
        <v>21</v>
      </c>
      <c r="D12" s="12">
        <v>31</v>
      </c>
      <c r="E12" s="12">
        <v>30</v>
      </c>
      <c r="F12" s="12">
        <v>16792</v>
      </c>
      <c r="G12" s="12">
        <f>F12/D12*E12</f>
        <v>16250.322580645159</v>
      </c>
      <c r="H12" s="12"/>
      <c r="I12" s="12">
        <v>0</v>
      </c>
      <c r="J12" s="12">
        <v>0</v>
      </c>
      <c r="K12" s="12">
        <f>8.33*G12/100</f>
        <v>1353.6518709677416</v>
      </c>
      <c r="L12" s="12"/>
      <c r="M12" s="12">
        <f>G12+H12+I12+J12+K12+L12</f>
        <v>17603.974451612899</v>
      </c>
      <c r="N12" s="12">
        <v>1800</v>
      </c>
      <c r="O12" s="12">
        <f>M12*0.75/100</f>
        <v>132.02980838709675</v>
      </c>
      <c r="P12" s="12">
        <f>N12+O12</f>
        <v>1932.0298083870966</v>
      </c>
      <c r="Q12" s="12">
        <f>M12-P12</f>
        <v>15671.944643225803</v>
      </c>
      <c r="R12" s="12" t="s">
        <v>26</v>
      </c>
    </row>
    <row r="13" spans="1:18" ht="24" customHeight="1" x14ac:dyDescent="0.2">
      <c r="A13" s="10">
        <v>3</v>
      </c>
      <c r="B13" s="13" t="s">
        <v>32</v>
      </c>
      <c r="C13" s="12" t="s">
        <v>21</v>
      </c>
      <c r="D13" s="12">
        <v>31</v>
      </c>
      <c r="E13" s="12">
        <v>30</v>
      </c>
      <c r="F13" s="12">
        <v>16792</v>
      </c>
      <c r="G13" s="12">
        <f t="shared" ref="G13:G14" si="0">F13/D13*E13</f>
        <v>16250.322580645159</v>
      </c>
      <c r="H13" s="12"/>
      <c r="I13" s="12">
        <v>0</v>
      </c>
      <c r="J13" s="12">
        <v>0</v>
      </c>
      <c r="K13" s="12">
        <f t="shared" ref="K13:K14" si="1">8.33*G13/100</f>
        <v>1353.6518709677416</v>
      </c>
      <c r="L13" s="12"/>
      <c r="M13" s="12">
        <f t="shared" ref="M13:M14" si="2">G13+H13+I13+J13+K13+L13</f>
        <v>17603.974451612899</v>
      </c>
      <c r="N13" s="12">
        <f t="shared" ref="N13:N14" si="3">15000*12%</f>
        <v>1800</v>
      </c>
      <c r="O13" s="12">
        <f t="shared" ref="O13:O14" si="4">M13*0.75/100</f>
        <v>132.02980838709675</v>
      </c>
      <c r="P13" s="12">
        <f t="shared" ref="P13:P14" si="5">N13+O13</f>
        <v>1932.0298083870966</v>
      </c>
      <c r="Q13" s="12">
        <f t="shared" ref="Q13:Q14" si="6">M13-P13</f>
        <v>15671.944643225803</v>
      </c>
      <c r="R13" s="12" t="s">
        <v>26</v>
      </c>
    </row>
    <row r="14" spans="1:18" ht="26.45" customHeight="1" x14ac:dyDescent="0.2">
      <c r="A14" s="10">
        <v>4</v>
      </c>
      <c r="B14" s="13" t="s">
        <v>34</v>
      </c>
      <c r="C14" s="12" t="s">
        <v>21</v>
      </c>
      <c r="D14" s="12">
        <v>31</v>
      </c>
      <c r="E14" s="12">
        <v>31</v>
      </c>
      <c r="F14" s="12">
        <v>16792</v>
      </c>
      <c r="G14" s="12">
        <f t="shared" si="0"/>
        <v>16792</v>
      </c>
      <c r="H14" s="12"/>
      <c r="I14" s="12">
        <v>0</v>
      </c>
      <c r="J14" s="12">
        <v>0</v>
      </c>
      <c r="K14" s="12">
        <f t="shared" si="1"/>
        <v>1398.7736000000002</v>
      </c>
      <c r="L14" s="12">
        <v>750</v>
      </c>
      <c r="M14" s="12">
        <f t="shared" si="2"/>
        <v>18940.7736</v>
      </c>
      <c r="N14" s="12">
        <f t="shared" si="3"/>
        <v>1800</v>
      </c>
      <c r="O14" s="12">
        <f t="shared" si="4"/>
        <v>142.055802</v>
      </c>
      <c r="P14" s="12">
        <f t="shared" si="5"/>
        <v>1942.0558020000001</v>
      </c>
      <c r="Q14" s="12">
        <f t="shared" si="6"/>
        <v>16998.717798000001</v>
      </c>
      <c r="R14" s="12" t="s">
        <v>26</v>
      </c>
    </row>
    <row r="15" spans="1:18" ht="19.350000000000001" customHeight="1" x14ac:dyDescent="0.2">
      <c r="A15" s="11"/>
      <c r="B15" s="14" t="s">
        <v>13</v>
      </c>
      <c r="C15" s="14"/>
      <c r="D15" s="12">
        <f>SUM(D11:D14)</f>
        <v>124</v>
      </c>
      <c r="E15" s="12">
        <f t="shared" ref="E15:G15" si="7">SUM(E11:E14)</f>
        <v>122</v>
      </c>
      <c r="F15" s="12">
        <f t="shared" si="7"/>
        <v>70913</v>
      </c>
      <c r="G15" s="12">
        <f t="shared" si="7"/>
        <v>69829.645161290318</v>
      </c>
      <c r="H15" s="2">
        <f t="shared" ref="H15:J15" si="8">SUM(H11:H14)</f>
        <v>0</v>
      </c>
      <c r="I15" s="2">
        <f t="shared" si="8"/>
        <v>0</v>
      </c>
      <c r="J15" s="2">
        <f t="shared" si="8"/>
        <v>0</v>
      </c>
      <c r="K15" s="2">
        <f>SUM(K11:K14)</f>
        <v>5816.8094419354838</v>
      </c>
      <c r="L15" s="2">
        <f t="shared" ref="L15:Q15" si="9">SUM(L11:L14)</f>
        <v>750</v>
      </c>
      <c r="M15" s="2">
        <f t="shared" si="9"/>
        <v>76396.454603225808</v>
      </c>
      <c r="N15" s="2">
        <f t="shared" si="9"/>
        <v>7200</v>
      </c>
      <c r="O15" s="2">
        <f t="shared" si="9"/>
        <v>406.11541877419347</v>
      </c>
      <c r="P15" s="2">
        <f t="shared" si="9"/>
        <v>7606.1154187741931</v>
      </c>
      <c r="Q15" s="2">
        <f t="shared" si="9"/>
        <v>68790.339184451615</v>
      </c>
      <c r="R15" s="2"/>
    </row>
  </sheetData>
  <mergeCells count="15">
    <mergeCell ref="A6:R6"/>
    <mergeCell ref="A1:R1"/>
    <mergeCell ref="A2:R2"/>
    <mergeCell ref="A3:R3"/>
    <mergeCell ref="A4:R4"/>
    <mergeCell ref="A5:R5"/>
    <mergeCell ref="L7:O7"/>
    <mergeCell ref="Q7:R7"/>
    <mergeCell ref="B15:C15"/>
    <mergeCell ref="A7:A8"/>
    <mergeCell ref="B7:B8"/>
    <mergeCell ref="C7:C8"/>
    <mergeCell ref="D7:D8"/>
    <mergeCell ref="E7:E8"/>
    <mergeCell ref="F7:K7"/>
  </mergeCells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page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2023-02-16T07:31:18Z</cp:lastPrinted>
  <dcterms:modified xsi:type="dcterms:W3CDTF">2023-03-13T10:34:15Z</dcterms:modified>
</cp:coreProperties>
</file>