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3820"/>
  <mc:AlternateContent xmlns:mc="http://schemas.openxmlformats.org/markup-compatibility/2006">
    <mc:Choice Requires="x15">
      <x15ac:absPath xmlns:x15ac="http://schemas.microsoft.com/office/spreadsheetml/2010/11/ac" url="D:\Snowhill\02-2023\Promenade\"/>
    </mc:Choice>
  </mc:AlternateContent>
  <xr:revisionPtr revIDLastSave="0" documentId="13_ncr:1_{9F6526CE-2AA9-411F-87D0-102E113CB0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e 1" sheetId="1" r:id="rId1"/>
  </sheets>
  <definedNames>
    <definedName name="_xlnm.Print_Area" localSheetId="0">'page 1'!$A$1:$Q$24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G14" i="1"/>
  <c r="K16" i="1"/>
  <c r="I16" i="1"/>
  <c r="H16" i="1"/>
  <c r="F16" i="1"/>
  <c r="E16" i="1"/>
  <c r="J14" i="1" l="1"/>
  <c r="L14" i="1" s="1"/>
  <c r="G13" i="1"/>
  <c r="N14" i="1" l="1"/>
  <c r="O14" i="1" s="1"/>
  <c r="P14" i="1" s="1"/>
  <c r="J13" i="1"/>
  <c r="L13" i="1" s="1"/>
  <c r="N13" i="1" s="1"/>
  <c r="O13" i="1" s="1"/>
  <c r="P13" i="1" s="1"/>
  <c r="G10" i="1"/>
  <c r="J10" i="1" l="1"/>
  <c r="L10" i="1" s="1"/>
  <c r="N10" i="1" s="1"/>
  <c r="O10" i="1" l="1"/>
  <c r="P10" i="1" s="1"/>
  <c r="G11" i="1" l="1"/>
  <c r="G12" i="1"/>
  <c r="G15" i="1"/>
  <c r="M15" i="1" s="1"/>
  <c r="J12" i="1" l="1"/>
  <c r="L12" i="1" s="1"/>
  <c r="J15" i="1"/>
  <c r="L15" i="1" s="1"/>
  <c r="J11" i="1"/>
  <c r="L11" i="1" s="1"/>
  <c r="M16" i="1"/>
  <c r="N12" i="1" l="1"/>
  <c r="O12" i="1" l="1"/>
  <c r="P12" i="1" s="1"/>
  <c r="N15" i="1" l="1"/>
  <c r="O15" i="1" l="1"/>
  <c r="P15" i="1" s="1"/>
  <c r="G9" i="1" l="1"/>
  <c r="J9" i="1" s="1"/>
  <c r="J16" i="1" l="1"/>
  <c r="L9" i="1"/>
  <c r="L16" i="1" s="1"/>
  <c r="G16" i="1"/>
  <c r="N11" i="1"/>
  <c r="N16" i="1" s="1"/>
  <c r="O11" i="1" l="1"/>
  <c r="P11" i="1" s="1"/>
  <c r="O9" i="1" l="1"/>
  <c r="O16" i="1" s="1"/>
  <c r="P9" i="1" l="1"/>
  <c r="P16" i="1" s="1"/>
</calcChain>
</file>

<file path=xl/sharedStrings.xml><?xml version="1.0" encoding="utf-8"?>
<sst xmlns="http://schemas.openxmlformats.org/spreadsheetml/2006/main" count="39" uniqueCount="34">
  <si>
    <t>FORM XVII</t>
  </si>
  <si>
    <t>REGISTER OF WAGES</t>
  </si>
  <si>
    <t>S. No.</t>
  </si>
  <si>
    <t>Name of workman</t>
  </si>
  <si>
    <t>Monthly \Day</t>
  </si>
  <si>
    <t>Amount of Wages Earned</t>
  </si>
  <si>
    <t>Basic wages</t>
  </si>
  <si>
    <t>Bonus</t>
  </si>
  <si>
    <t>Leave</t>
  </si>
  <si>
    <t>Gross</t>
  </si>
  <si>
    <t>Gardener</t>
  </si>
  <si>
    <t>TOTAL   &gt;&gt;&gt;&gt;&gt;&gt;&gt;&gt;</t>
  </si>
  <si>
    <t>Designation
nature of Work
Done</t>
  </si>
  <si>
    <t>No. of
Working Days</t>
  </si>
  <si>
    <t>Total deduction PF
/ ESIC</t>
  </si>
  <si>
    <t>Initial of
contractor or his representativ e</t>
  </si>
  <si>
    <t>payble Basic
wages</t>
  </si>
  <si>
    <t>Other
Allowance</t>
  </si>
  <si>
    <t>Net amount
paid</t>
  </si>
  <si>
    <t>Vipan Kumar</t>
  </si>
  <si>
    <t>Ramu</t>
  </si>
  <si>
    <t>Overtime</t>
  </si>
  <si>
    <t>PF @12%</t>
  </si>
  <si>
    <t>ESIC@ .75%</t>
  </si>
  <si>
    <t>Total
deduction on PF/ESI</t>
  </si>
  <si>
    <t>SUP</t>
  </si>
  <si>
    <t>Ashish</t>
  </si>
  <si>
    <t>Sushil Kumar</t>
  </si>
  <si>
    <t>Vinod  Yadav</t>
  </si>
  <si>
    <t>Remarks</t>
  </si>
  <si>
    <t xml:space="preserve">Name and address of Contractor :Snowhill Rainbow hill Pvt Ltd N- 304 Mangol Puri New Delhi -110083                                                                                                                                                                                                                                                                                                                                                           Nature and location of work : Horticulture at DLF Promenade Mall Vasant Kunj  New Delhi
Name and address of establishment in /under which contract is carried on :C&amp;W PMSI PVT LTD                                                                                                                                                                                                             Name and address of principal employer :- C&amp;W PMSI Pvt. Ltd DLF Promenade MALL New Delhi
</t>
  </si>
  <si>
    <t>Raj Kumar</t>
  </si>
  <si>
    <t>[See Rule 78 (2) (a) ]</t>
  </si>
  <si>
    <t>For the month of  Feb-2023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</si>
</sst>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204"/>
    </font>
    <font>
      <sz val="9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mbria"/>
      <family val="1"/>
      <scheme val="major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0"/>
      <color rgb="FF000000"/>
      <name val="Cambria"/>
      <family val="1"/>
      <scheme val="major"/>
    </font>
    <font>
      <sz val="9"/>
      <color rgb="FF000000"/>
      <name val="Calibri"/>
      <family val="2"/>
      <scheme val="minor"/>
    </font>
    <font>
      <b/>
      <u/>
      <sz val="10"/>
      <color theme="1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1" fontId="1" fillId="0" borderId="1" xfId="0" applyNumberFormat="1" applyFont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1" fontId="9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0" fontId="10" fillId="0" borderId="6" xfId="0" applyFont="1" applyBorder="1" applyAlignment="1">
      <alignment horizontal="center" vertical="top"/>
    </xf>
    <xf numFmtId="0" fontId="11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" fontId="0" fillId="0" borderId="0" xfId="0" applyNumberFormat="1"/>
    <xf numFmtId="0" fontId="14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15" fillId="0" borderId="1" xfId="1" applyFont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center" textRotation="90" wrapText="1"/>
    </xf>
    <xf numFmtId="0" fontId="16" fillId="0" borderId="16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346075</xdr:colOff>
      <xdr:row>17</xdr:row>
      <xdr:rowOff>15875</xdr:rowOff>
    </xdr:from>
    <xdr:to>
      <xdr:col>16</xdr:col>
      <xdr:colOff>393700</xdr:colOff>
      <xdr:row>22</xdr:row>
      <xdr:rowOff>187325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0150" y="5035550"/>
          <a:ext cx="107632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IC@%20.7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4" zoomScaleNormal="100" workbookViewId="0">
      <selection activeCell="E13" sqref="E13"/>
    </sheetView>
  </sheetViews>
  <sheetFormatPr defaultRowHeight="15" x14ac:dyDescent="0.25"/>
  <cols>
    <col min="1" max="1" width="3.7109375" customWidth="1"/>
    <col min="2" max="2" width="10.140625" customWidth="1"/>
    <col min="3" max="3" width="5.7109375" customWidth="1"/>
    <col min="4" max="4" width="6" customWidth="1"/>
    <col min="5" max="5" width="5.28515625" customWidth="1"/>
    <col min="6" max="6" width="12.5703125" bestFit="1" customWidth="1"/>
    <col min="7" max="7" width="6.85546875" customWidth="1"/>
    <col min="8" max="8" width="5.5703125" customWidth="1"/>
    <col min="9" max="9" width="6.5703125" customWidth="1"/>
    <col min="10" max="10" width="4.85546875" customWidth="1"/>
    <col min="11" max="11" width="6" customWidth="1"/>
    <col min="12" max="12" width="12.5703125" bestFit="1" customWidth="1"/>
    <col min="13" max="13" width="6.140625" customWidth="1"/>
    <col min="14" max="14" width="5.85546875" customWidth="1"/>
    <col min="15" max="15" width="7.5703125" customWidth="1"/>
    <col min="16" max="16" width="7.85546875" customWidth="1"/>
    <col min="17" max="17" width="10.140625" customWidth="1"/>
    <col min="18" max="20" width="9.140625" customWidth="1"/>
  </cols>
  <sheetData>
    <row r="1" spans="1:19" ht="18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8"/>
    </row>
    <row r="2" spans="1:19" ht="12.75" customHeight="1" x14ac:dyDescent="0.25">
      <c r="A2" s="35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</row>
    <row r="3" spans="1:19" ht="15.75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9"/>
    </row>
    <row r="4" spans="1:19" s="2" customFormat="1" ht="54.75" customHeight="1" x14ac:dyDescent="0.15">
      <c r="A4" s="40" t="s">
        <v>30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</row>
    <row r="5" spans="1:19" s="2" customFormat="1" ht="19.5" customHeight="1" x14ac:dyDescent="0.15">
      <c r="A5" s="40" t="s">
        <v>33</v>
      </c>
      <c r="B5" s="41"/>
      <c r="C5" s="41"/>
      <c r="D5" s="41"/>
      <c r="E5" s="41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</row>
    <row r="6" spans="1:19" s="1" customFormat="1" ht="32.25" customHeight="1" x14ac:dyDescent="0.2">
      <c r="A6" s="43" t="s">
        <v>2</v>
      </c>
      <c r="B6" s="44" t="s">
        <v>3</v>
      </c>
      <c r="C6" s="45" t="s">
        <v>12</v>
      </c>
      <c r="D6" s="49" t="s">
        <v>4</v>
      </c>
      <c r="E6" s="45" t="s">
        <v>13</v>
      </c>
      <c r="F6" s="46" t="s">
        <v>5</v>
      </c>
      <c r="G6" s="46"/>
      <c r="H6" s="46"/>
      <c r="I6" s="46"/>
      <c r="J6" s="46"/>
      <c r="K6" s="44" t="s">
        <v>14</v>
      </c>
      <c r="L6" s="44"/>
      <c r="M6" s="44"/>
      <c r="N6" s="25"/>
      <c r="O6" s="25"/>
      <c r="P6" s="31" t="s">
        <v>15</v>
      </c>
      <c r="Q6" s="10"/>
    </row>
    <row r="7" spans="1:19" s="1" customFormat="1" ht="36.75" customHeight="1" x14ac:dyDescent="0.2">
      <c r="A7" s="43" t="s">
        <v>2</v>
      </c>
      <c r="B7" s="44" t="s">
        <v>3</v>
      </c>
      <c r="C7" s="45" t="s">
        <v>12</v>
      </c>
      <c r="D7" s="50"/>
      <c r="E7" s="45" t="s">
        <v>13</v>
      </c>
      <c r="F7" s="31" t="s">
        <v>6</v>
      </c>
      <c r="G7" s="27" t="s">
        <v>16</v>
      </c>
      <c r="H7" s="27" t="s">
        <v>17</v>
      </c>
      <c r="I7" s="25" t="s">
        <v>21</v>
      </c>
      <c r="J7" s="25" t="s">
        <v>7</v>
      </c>
      <c r="K7" s="25" t="s">
        <v>8</v>
      </c>
      <c r="L7" s="25" t="s">
        <v>9</v>
      </c>
      <c r="M7" s="27" t="s">
        <v>22</v>
      </c>
      <c r="N7" s="26" t="s">
        <v>23</v>
      </c>
      <c r="O7" s="31" t="s">
        <v>24</v>
      </c>
      <c r="P7" s="31" t="s">
        <v>18</v>
      </c>
      <c r="Q7" s="10" t="s">
        <v>29</v>
      </c>
    </row>
    <row r="8" spans="1:19" s="17" customFormat="1" ht="20.25" customHeight="1" x14ac:dyDescent="0.2">
      <c r="A8" s="24">
        <v>1</v>
      </c>
      <c r="B8" s="14">
        <v>2</v>
      </c>
      <c r="C8" s="14">
        <v>4</v>
      </c>
      <c r="D8" s="15"/>
      <c r="E8" s="14">
        <v>5</v>
      </c>
      <c r="F8" s="14">
        <v>7</v>
      </c>
      <c r="G8" s="14">
        <v>8</v>
      </c>
      <c r="H8" s="14">
        <v>9</v>
      </c>
      <c r="I8" s="14">
        <v>10</v>
      </c>
      <c r="J8" s="14">
        <v>11</v>
      </c>
      <c r="K8" s="14">
        <v>12</v>
      </c>
      <c r="L8" s="14">
        <v>13</v>
      </c>
      <c r="M8" s="14">
        <v>14</v>
      </c>
      <c r="N8" s="14">
        <v>15</v>
      </c>
      <c r="O8" s="14">
        <v>16</v>
      </c>
      <c r="P8" s="14">
        <v>17</v>
      </c>
      <c r="Q8" s="16">
        <v>18</v>
      </c>
    </row>
    <row r="9" spans="1:19" ht="21" customHeight="1" x14ac:dyDescent="0.25">
      <c r="A9" s="24">
        <v>1</v>
      </c>
      <c r="B9" s="3" t="s">
        <v>27</v>
      </c>
      <c r="C9" s="4" t="s">
        <v>25</v>
      </c>
      <c r="D9" s="5">
        <v>28</v>
      </c>
      <c r="E9" s="5">
        <v>28</v>
      </c>
      <c r="F9" s="4">
        <v>20537</v>
      </c>
      <c r="G9" s="6">
        <f>F9/D9*E9</f>
        <v>20537</v>
      </c>
      <c r="H9" s="5">
        <v>378</v>
      </c>
      <c r="I9" s="5"/>
      <c r="J9" s="5">
        <f>G9*8.26%</f>
        <v>1696.3561999999999</v>
      </c>
      <c r="K9" s="5">
        <v>0</v>
      </c>
      <c r="L9" s="6">
        <f>ROUNDUP(G9+H9+J9+K9+I9,0)</f>
        <v>22612</v>
      </c>
      <c r="M9" s="6">
        <v>2035</v>
      </c>
      <c r="N9" s="6">
        <v>0</v>
      </c>
      <c r="O9" s="6">
        <f>M9+N9</f>
        <v>2035</v>
      </c>
      <c r="P9" s="6">
        <f>L9-O9</f>
        <v>20577</v>
      </c>
      <c r="Q9" s="11"/>
      <c r="R9" s="23"/>
      <c r="S9" s="23"/>
    </row>
    <row r="10" spans="1:19" ht="21" customHeight="1" x14ac:dyDescent="0.25">
      <c r="A10" s="24">
        <v>2</v>
      </c>
      <c r="B10" s="7" t="s">
        <v>19</v>
      </c>
      <c r="C10" s="47" t="s">
        <v>10</v>
      </c>
      <c r="D10" s="5">
        <v>28</v>
      </c>
      <c r="E10" s="5">
        <v>28</v>
      </c>
      <c r="F10" s="4">
        <v>16792</v>
      </c>
      <c r="G10" s="6">
        <f t="shared" ref="G10:G15" si="0">F10/D10*E10</f>
        <v>16792</v>
      </c>
      <c r="H10" s="5">
        <v>0</v>
      </c>
      <c r="I10" s="5">
        <v>0</v>
      </c>
      <c r="J10" s="5">
        <f t="shared" ref="J10:J15" si="1">G10*8.33%</f>
        <v>1398.7736</v>
      </c>
      <c r="K10" s="5">
        <v>0</v>
      </c>
      <c r="L10" s="6">
        <f t="shared" ref="L10:L15" si="2">ROUNDUP(G10+H10+J10+K10+I10,0)</f>
        <v>18191</v>
      </c>
      <c r="M10" s="6">
        <v>1800</v>
      </c>
      <c r="N10" s="6">
        <f t="shared" ref="N10:N15" si="3">L10*0.75/100</f>
        <v>136.4325</v>
      </c>
      <c r="O10" s="6">
        <f t="shared" ref="O10:O11" si="4">M10+N10</f>
        <v>1936.4324999999999</v>
      </c>
      <c r="P10" s="6">
        <f t="shared" ref="P10:P11" si="5">L10-O10</f>
        <v>16254.567500000001</v>
      </c>
      <c r="Q10" s="9"/>
    </row>
    <row r="11" spans="1:19" ht="21" customHeight="1" x14ac:dyDescent="0.25">
      <c r="A11" s="24">
        <v>3</v>
      </c>
      <c r="B11" s="7" t="s">
        <v>20</v>
      </c>
      <c r="C11" s="48"/>
      <c r="D11" s="5">
        <v>28</v>
      </c>
      <c r="E11" s="5">
        <v>28</v>
      </c>
      <c r="F11" s="4">
        <v>16792</v>
      </c>
      <c r="G11" s="6">
        <f t="shared" si="0"/>
        <v>16792</v>
      </c>
      <c r="H11" s="5">
        <v>0</v>
      </c>
      <c r="I11" s="5">
        <v>0</v>
      </c>
      <c r="J11" s="5">
        <f t="shared" si="1"/>
        <v>1398.7736</v>
      </c>
      <c r="K11" s="5">
        <v>0</v>
      </c>
      <c r="L11" s="6">
        <f t="shared" si="2"/>
        <v>18191</v>
      </c>
      <c r="M11" s="6">
        <v>1800</v>
      </c>
      <c r="N11" s="6">
        <f t="shared" si="3"/>
        <v>136.4325</v>
      </c>
      <c r="O11" s="6">
        <f t="shared" si="4"/>
        <v>1936.4324999999999</v>
      </c>
      <c r="P11" s="6">
        <f t="shared" si="5"/>
        <v>16254.567500000001</v>
      </c>
      <c r="Q11" s="11"/>
    </row>
    <row r="12" spans="1:19" ht="21" customHeight="1" x14ac:dyDescent="0.25">
      <c r="A12" s="24">
        <v>4</v>
      </c>
      <c r="B12" s="7" t="s">
        <v>26</v>
      </c>
      <c r="C12" s="48"/>
      <c r="D12" s="5">
        <v>28</v>
      </c>
      <c r="E12" s="5">
        <v>28</v>
      </c>
      <c r="F12" s="4">
        <v>16792</v>
      </c>
      <c r="G12" s="6">
        <f t="shared" si="0"/>
        <v>16792</v>
      </c>
      <c r="H12" s="5">
        <v>0</v>
      </c>
      <c r="I12" s="5">
        <v>0</v>
      </c>
      <c r="J12" s="5">
        <f t="shared" si="1"/>
        <v>1398.7736</v>
      </c>
      <c r="K12" s="5">
        <v>0</v>
      </c>
      <c r="L12" s="6">
        <f t="shared" si="2"/>
        <v>18191</v>
      </c>
      <c r="M12" s="6">
        <v>1800</v>
      </c>
      <c r="N12" s="6">
        <f t="shared" si="3"/>
        <v>136.4325</v>
      </c>
      <c r="O12" s="6">
        <f t="shared" ref="O12" si="6">M12+N12</f>
        <v>1936.4324999999999</v>
      </c>
      <c r="P12" s="6">
        <f t="shared" ref="P12" si="7">L12-O12</f>
        <v>16254.567500000001</v>
      </c>
      <c r="Q12" s="11"/>
    </row>
    <row r="13" spans="1:19" ht="21" customHeight="1" x14ac:dyDescent="0.25">
      <c r="A13" s="24">
        <v>5</v>
      </c>
      <c r="B13" s="7" t="s">
        <v>31</v>
      </c>
      <c r="C13" s="48"/>
      <c r="D13" s="5">
        <v>28</v>
      </c>
      <c r="E13" s="5">
        <v>28</v>
      </c>
      <c r="F13" s="4">
        <v>16792</v>
      </c>
      <c r="G13" s="6">
        <f t="shared" ref="G13" si="8">F13/D13*E13</f>
        <v>16792</v>
      </c>
      <c r="H13" s="5">
        <v>0</v>
      </c>
      <c r="I13" s="5">
        <v>0</v>
      </c>
      <c r="J13" s="5">
        <f t="shared" si="1"/>
        <v>1398.7736</v>
      </c>
      <c r="K13" s="5">
        <v>540</v>
      </c>
      <c r="L13" s="6">
        <f t="shared" si="2"/>
        <v>18731</v>
      </c>
      <c r="M13" s="6">
        <v>1800</v>
      </c>
      <c r="N13" s="6">
        <f t="shared" ref="N13" si="9">L13*0.75/100</f>
        <v>140.48249999999999</v>
      </c>
      <c r="O13" s="6">
        <f t="shared" ref="O13" si="10">M13+N13</f>
        <v>1940.4825000000001</v>
      </c>
      <c r="P13" s="6">
        <f t="shared" ref="P13" si="11">L13-O13</f>
        <v>16790.517500000002</v>
      </c>
      <c r="Q13" s="11"/>
    </row>
    <row r="14" spans="1:19" ht="21" customHeight="1" x14ac:dyDescent="0.25">
      <c r="A14" s="24">
        <v>6</v>
      </c>
      <c r="B14" s="7" t="s">
        <v>27</v>
      </c>
      <c r="C14" s="48"/>
      <c r="D14" s="5">
        <v>28</v>
      </c>
      <c r="E14" s="5">
        <v>17</v>
      </c>
      <c r="F14" s="4">
        <v>16792</v>
      </c>
      <c r="G14" s="6">
        <f t="shared" ref="G14" si="12">F14/D14*E14</f>
        <v>10195.142857142857</v>
      </c>
      <c r="H14" s="5">
        <v>0</v>
      </c>
      <c r="I14" s="5">
        <v>0</v>
      </c>
      <c r="J14" s="5">
        <f t="shared" ref="J14" si="13">G14*8.33%</f>
        <v>849.25540000000001</v>
      </c>
      <c r="K14" s="5"/>
      <c r="L14" s="6">
        <f t="shared" ref="L14" si="14">ROUNDUP(G14+H14+J14+K14+I14,0)</f>
        <v>11045</v>
      </c>
      <c r="M14" s="6">
        <f>G14*12/100</f>
        <v>1223.4171428571428</v>
      </c>
      <c r="N14" s="6">
        <f t="shared" ref="N14" si="15">L14*0.75/100</f>
        <v>82.837500000000006</v>
      </c>
      <c r="O14" s="6">
        <f t="shared" ref="O14" si="16">M14+N14</f>
        <v>1306.2546428571429</v>
      </c>
      <c r="P14" s="6">
        <f t="shared" ref="P14" si="17">L14-O14</f>
        <v>9738.7453571428578</v>
      </c>
      <c r="Q14" s="11"/>
    </row>
    <row r="15" spans="1:19" ht="21" customHeight="1" x14ac:dyDescent="0.25">
      <c r="A15" s="24">
        <v>7</v>
      </c>
      <c r="B15" s="7" t="s">
        <v>28</v>
      </c>
      <c r="C15" s="48"/>
      <c r="D15" s="5">
        <v>28</v>
      </c>
      <c r="E15" s="5">
        <v>10</v>
      </c>
      <c r="F15" s="4">
        <v>16792</v>
      </c>
      <c r="G15" s="6">
        <f t="shared" si="0"/>
        <v>5997.1428571428569</v>
      </c>
      <c r="H15" s="5"/>
      <c r="I15" s="5">
        <v>0</v>
      </c>
      <c r="J15" s="5">
        <f t="shared" si="1"/>
        <v>499.56199999999995</v>
      </c>
      <c r="K15" s="5"/>
      <c r="L15" s="6">
        <f t="shared" si="2"/>
        <v>6497</v>
      </c>
      <c r="M15" s="6">
        <f>G15*12/100</f>
        <v>719.65714285714284</v>
      </c>
      <c r="N15" s="6">
        <f t="shared" si="3"/>
        <v>48.727499999999999</v>
      </c>
      <c r="O15" s="6">
        <f t="shared" ref="O15" si="18">M15+N15</f>
        <v>768.38464285714281</v>
      </c>
      <c r="P15" s="6">
        <f t="shared" ref="P15" si="19">L15-O15</f>
        <v>5728.6153571428567</v>
      </c>
      <c r="Q15" s="11"/>
    </row>
    <row r="16" spans="1:19" ht="23.25" customHeight="1" x14ac:dyDescent="0.25">
      <c r="A16" s="12"/>
      <c r="B16" s="32" t="s">
        <v>11</v>
      </c>
      <c r="C16" s="32"/>
      <c r="D16" s="28"/>
      <c r="E16" s="13">
        <f t="shared" ref="E16:P16" si="20">SUM(E9:E15)</f>
        <v>167</v>
      </c>
      <c r="F16" s="13">
        <f t="shared" si="20"/>
        <v>121289</v>
      </c>
      <c r="G16" s="13">
        <f t="shared" si="20"/>
        <v>103897.28571428571</v>
      </c>
      <c r="H16" s="13">
        <f t="shared" si="20"/>
        <v>378</v>
      </c>
      <c r="I16" s="13">
        <f t="shared" si="20"/>
        <v>0</v>
      </c>
      <c r="J16" s="13">
        <f t="shared" si="20"/>
        <v>8640.268</v>
      </c>
      <c r="K16" s="13">
        <f t="shared" si="20"/>
        <v>540</v>
      </c>
      <c r="L16" s="13">
        <f t="shared" si="20"/>
        <v>113458</v>
      </c>
      <c r="M16" s="13">
        <f t="shared" si="20"/>
        <v>11178.074285714285</v>
      </c>
      <c r="N16" s="13">
        <f t="shared" si="20"/>
        <v>681.34499999999991</v>
      </c>
      <c r="O16" s="13">
        <f t="shared" si="20"/>
        <v>11859.419285714284</v>
      </c>
      <c r="P16" s="28">
        <f t="shared" si="20"/>
        <v>101598.58071428574</v>
      </c>
      <c r="Q16" s="19"/>
    </row>
    <row r="17" spans="1:17" x14ac:dyDescent="0.25">
      <c r="A17" s="18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Q17" s="19"/>
    </row>
    <row r="18" spans="1:17" x14ac:dyDescent="0.25">
      <c r="A18" s="18"/>
      <c r="Q18" s="19"/>
    </row>
    <row r="19" spans="1:17" x14ac:dyDescent="0.25">
      <c r="A19" s="18"/>
      <c r="Q19" s="19"/>
    </row>
    <row r="20" spans="1:17" x14ac:dyDescent="0.25">
      <c r="A20" s="18"/>
      <c r="Q20" s="19"/>
    </row>
    <row r="21" spans="1:17" x14ac:dyDescent="0.25">
      <c r="A21" s="18"/>
      <c r="Q21" s="19"/>
    </row>
    <row r="22" spans="1:17" x14ac:dyDescent="0.25">
      <c r="A22" s="18"/>
      <c r="Q22" s="19"/>
    </row>
    <row r="23" spans="1:17" x14ac:dyDescent="0.25">
      <c r="A23" s="18"/>
      <c r="Q23" s="19"/>
    </row>
    <row r="24" spans="1:17" ht="15.75" thickBot="1" x14ac:dyDescent="0.3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2"/>
    </row>
  </sheetData>
  <mergeCells count="14">
    <mergeCell ref="B16:C16"/>
    <mergeCell ref="A1:P1"/>
    <mergeCell ref="A2:Q2"/>
    <mergeCell ref="A3:P3"/>
    <mergeCell ref="A4:Q4"/>
    <mergeCell ref="A6:A7"/>
    <mergeCell ref="B6:B7"/>
    <mergeCell ref="C6:C7"/>
    <mergeCell ref="E6:E7"/>
    <mergeCell ref="F6:J6"/>
    <mergeCell ref="K6:M6"/>
    <mergeCell ref="A5:E5"/>
    <mergeCell ref="C10:C15"/>
    <mergeCell ref="D6:D7"/>
  </mergeCells>
  <hyperlinks>
    <hyperlink ref="N7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97" orientation="landscape" r:id="rId2"/>
  <ignoredErrors>
    <ignoredError sqref="E16:M16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2022-12-05T10:28:56Z</cp:lastPrinted>
  <dcterms:modified xsi:type="dcterms:W3CDTF">2023-03-13T12:02:02Z</dcterms:modified>
</cp:coreProperties>
</file>