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628"/>
  <workbookPr defaultThemeVersion="123820"/>
  <mc:AlternateContent xmlns:mc="http://schemas.openxmlformats.org/markup-compatibility/2006">
    <mc:Choice Requires="x15">
      <x15ac:absPath xmlns:x15ac="http://schemas.microsoft.com/office/spreadsheetml/2010/11/ac" url="D:\Snowhill\05-2024\Phase-3\"/>
    </mc:Choice>
  </mc:AlternateContent>
  <xr:revisionPtr revIDLastSave="0" documentId="13_ncr:1_{179D2B45-6DB5-4C3E-ADD0-E5FBF05978CF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page 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15" i="1" l="1"/>
  <c r="G15" i="1"/>
  <c r="M13" i="1"/>
  <c r="M14" i="1"/>
  <c r="M12" i="1"/>
  <c r="G14" i="1"/>
  <c r="J15" i="1" l="1"/>
  <c r="L15" i="1" s="1"/>
  <c r="J14" i="1"/>
  <c r="L14" i="1" s="1"/>
  <c r="Q16" i="1"/>
  <c r="K16" i="1"/>
  <c r="I16" i="1"/>
  <c r="H16" i="1"/>
  <c r="E16" i="1"/>
  <c r="N15" i="1" l="1"/>
  <c r="O15" i="1" s="1"/>
  <c r="P15" i="1" s="1"/>
  <c r="N14" i="1"/>
  <c r="O14" i="1" s="1"/>
  <c r="P14" i="1" s="1"/>
  <c r="G13" i="1" l="1"/>
  <c r="J13" i="1" l="1"/>
  <c r="L13" i="1" s="1"/>
  <c r="N13" i="1" s="1"/>
  <c r="O13" i="1" s="1"/>
  <c r="P13" i="1" s="1"/>
  <c r="G12" i="1" l="1"/>
  <c r="J12" i="1" l="1"/>
  <c r="L12" i="1" s="1"/>
  <c r="M11" i="1" l="1"/>
  <c r="M16" i="1" s="1"/>
  <c r="N12" i="1" l="1"/>
  <c r="O12" i="1" s="1"/>
  <c r="P12" i="1" s="1"/>
  <c r="G11" i="1"/>
  <c r="G16" i="1" l="1"/>
  <c r="J16" i="1" s="1"/>
  <c r="J11" i="1"/>
  <c r="L11" i="1" s="1"/>
  <c r="L16" i="1" s="1"/>
  <c r="N16" i="1"/>
  <c r="O11" i="1"/>
  <c r="O16" i="1" l="1"/>
  <c r="P11" i="1"/>
  <c r="P16" i="1" l="1"/>
</calcChain>
</file>

<file path=xl/sharedStrings.xml><?xml version="1.0" encoding="utf-8"?>
<sst xmlns="http://schemas.openxmlformats.org/spreadsheetml/2006/main" count="48" uniqueCount="37">
  <si>
    <t>FORM XVII</t>
  </si>
  <si>
    <t>REGISTER OF WAGES</t>
  </si>
  <si>
    <t>Name of workman</t>
  </si>
  <si>
    <t>Amount of Wages Earned</t>
  </si>
  <si>
    <t>Basic wages</t>
  </si>
  <si>
    <t>Bonus</t>
  </si>
  <si>
    <t>Leave</t>
  </si>
  <si>
    <t>Gross</t>
  </si>
  <si>
    <t>Chq  No</t>
  </si>
  <si>
    <t>PF</t>
  </si>
  <si>
    <t>ESIC</t>
  </si>
  <si>
    <t>TOTAL</t>
  </si>
  <si>
    <t>TOTAL   &gt;&gt;&gt;&gt;&gt;&gt;&gt;&gt;</t>
  </si>
  <si>
    <t>S. No.</t>
  </si>
  <si>
    <t>Designation nature of Work Done</t>
  </si>
  <si>
    <t>Unit of Work Done</t>
  </si>
  <si>
    <t>Total deduction PF / ESIC</t>
  </si>
  <si>
    <t>ESIC@0.75
%</t>
  </si>
  <si>
    <t>Total deduction PF /
ESIC</t>
  </si>
  <si>
    <t>Net amount paid</t>
  </si>
  <si>
    <t>Gardener</t>
  </si>
  <si>
    <t>Monthly
Day</t>
  </si>
  <si>
    <t>Name and address of establishment in /under which contract is carried on  :C&amp;W PMSI PVT LTD DLF Tower Jasola                                                                                                                                                                   Name and address of principal employer :- C&amp;W PMSI Pvt. Ltd   DLF Jasola Tower A &amp; B</t>
  </si>
  <si>
    <t>Payble Basic wages</t>
  </si>
  <si>
    <t>Advance</t>
  </si>
  <si>
    <t>NEFT</t>
  </si>
  <si>
    <t>PF @12%</t>
  </si>
  <si>
    <t>Overtime</t>
  </si>
  <si>
    <t>Name and address of Contractor :Snowhill Rainbow Pvt Ltd N- 304 Mangol Puri New Delhi -110083                                                                                                                                                                                                                                                                        Nature and location of work : Horticulture at  DLF Capital Green Phase-3, New Delhi.</t>
  </si>
  <si>
    <t>Ramu</t>
  </si>
  <si>
    <t>Nitin Kumar</t>
  </si>
  <si>
    <t>Sup</t>
  </si>
  <si>
    <t>[See Rule 78 (2) (a) ]</t>
  </si>
  <si>
    <t>Rohit</t>
  </si>
  <si>
    <t>Shankar Singh</t>
  </si>
  <si>
    <t>Wage period. May- 2024</t>
  </si>
  <si>
    <t>Ramakant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</si>
</sst>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;[Red]0"/>
  </numFmts>
  <fonts count="7" x14ac:knownFonts="1">
    <font>
      <sz val="11"/>
      <color rgb="FF000000"/>
      <name val="Calibri"/>
      <family val="2"/>
      <charset val="204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b/>
      <sz val="9"/>
      <color rgb="FF000000"/>
      <name val="Arial"/>
      <family val="2"/>
    </font>
    <font>
      <b/>
      <sz val="10"/>
      <color rgb="FF000000"/>
      <name val="Arial"/>
      <family val="2"/>
    </font>
    <font>
      <sz val="9"/>
      <color rgb="FF000000"/>
      <name val="Arial"/>
      <family val="2"/>
    </font>
    <font>
      <u/>
      <sz val="9"/>
      <color rgb="FF0000FF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 style="medium">
        <color indexed="64"/>
      </left>
      <right style="thin">
        <color rgb="FF000000"/>
      </right>
      <top/>
      <bottom style="thin">
        <color rgb="FF000000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50">
    <xf numFmtId="0" fontId="0" fillId="0" borderId="0" xfId="0"/>
    <xf numFmtId="164" fontId="2" fillId="0" borderId="0" xfId="0" applyNumberFormat="1" applyFont="1"/>
    <xf numFmtId="164" fontId="5" fillId="0" borderId="1" xfId="0" applyNumberFormat="1" applyFont="1" applyBorder="1" applyAlignment="1">
      <alignment horizontal="left" vertical="top"/>
    </xf>
    <xf numFmtId="164" fontId="3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left" vertical="top" wrapText="1"/>
    </xf>
    <xf numFmtId="164" fontId="3" fillId="0" borderId="1" xfId="0" applyNumberFormat="1" applyFont="1" applyBorder="1" applyAlignment="1">
      <alignment horizontal="left" vertical="top"/>
    </xf>
    <xf numFmtId="164" fontId="6" fillId="0" borderId="1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left" vertical="top"/>
    </xf>
    <xf numFmtId="164" fontId="1" fillId="0" borderId="1" xfId="0" applyNumberFormat="1" applyFont="1" applyBorder="1" applyAlignment="1">
      <alignment horizontal="center" vertical="top"/>
    </xf>
    <xf numFmtId="164" fontId="5" fillId="0" borderId="1" xfId="0" applyNumberFormat="1" applyFont="1" applyBorder="1" applyAlignment="1">
      <alignment horizontal="left" vertical="top" wrapText="1"/>
    </xf>
    <xf numFmtId="164" fontId="5" fillId="2" borderId="1" xfId="0" applyNumberFormat="1" applyFont="1" applyFill="1" applyBorder="1" applyAlignment="1">
      <alignment horizontal="left" vertical="top" wrapText="1"/>
    </xf>
    <xf numFmtId="164" fontId="3" fillId="0" borderId="9" xfId="0" applyNumberFormat="1" applyFont="1" applyBorder="1" applyAlignment="1">
      <alignment horizontal="left" vertical="top"/>
    </xf>
    <xf numFmtId="164" fontId="3" fillId="0" borderId="8" xfId="0" applyNumberFormat="1" applyFont="1" applyBorder="1" applyAlignment="1">
      <alignment horizontal="center" vertical="top"/>
    </xf>
    <xf numFmtId="164" fontId="3" fillId="0" borderId="9" xfId="0" applyNumberFormat="1" applyFont="1" applyBorder="1" applyAlignment="1">
      <alignment horizontal="center" vertical="top"/>
    </xf>
    <xf numFmtId="164" fontId="1" fillId="0" borderId="8" xfId="0" applyNumberFormat="1" applyFont="1" applyBorder="1" applyAlignment="1">
      <alignment horizontal="left" vertical="top"/>
    </xf>
    <xf numFmtId="164" fontId="1" fillId="0" borderId="9" xfId="0" applyNumberFormat="1" applyFont="1" applyBorder="1" applyAlignment="1">
      <alignment horizontal="left" vertical="top"/>
    </xf>
    <xf numFmtId="164" fontId="2" fillId="0" borderId="8" xfId="0" applyNumberFormat="1" applyFont="1" applyBorder="1" applyAlignment="1">
      <alignment horizontal="center" vertical="top"/>
    </xf>
    <xf numFmtId="164" fontId="5" fillId="0" borderId="9" xfId="0" applyNumberFormat="1" applyFont="1" applyBorder="1" applyAlignment="1">
      <alignment horizontal="left" vertical="top" wrapText="1"/>
    </xf>
    <xf numFmtId="164" fontId="2" fillId="0" borderId="8" xfId="0" applyNumberFormat="1" applyFont="1" applyBorder="1" applyAlignment="1">
      <alignment horizontal="left" vertical="top"/>
    </xf>
    <xf numFmtId="164" fontId="2" fillId="0" borderId="14" xfId="0" applyNumberFormat="1" applyFont="1" applyBorder="1"/>
    <xf numFmtId="164" fontId="2" fillId="0" borderId="15" xfId="0" applyNumberFormat="1" applyFont="1" applyBorder="1"/>
    <xf numFmtId="164" fontId="2" fillId="0" borderId="16" xfId="0" applyNumberFormat="1" applyFont="1" applyBorder="1"/>
    <xf numFmtId="164" fontId="2" fillId="0" borderId="17" xfId="0" applyNumberFormat="1" applyFont="1" applyBorder="1"/>
    <xf numFmtId="164" fontId="2" fillId="0" borderId="18" xfId="0" applyNumberFormat="1" applyFont="1" applyBorder="1"/>
    <xf numFmtId="164" fontId="4" fillId="0" borderId="5" xfId="0" applyNumberFormat="1" applyFont="1" applyBorder="1" applyAlignment="1">
      <alignment horizontal="center" vertical="top"/>
    </xf>
    <xf numFmtId="164" fontId="4" fillId="0" borderId="6" xfId="0" applyNumberFormat="1" applyFont="1" applyBorder="1" applyAlignment="1">
      <alignment horizontal="center" vertical="top"/>
    </xf>
    <xf numFmtId="164" fontId="4" fillId="0" borderId="7" xfId="0" applyNumberFormat="1" applyFont="1" applyBorder="1" applyAlignment="1">
      <alignment horizontal="center" vertical="top"/>
    </xf>
    <xf numFmtId="164" fontId="4" fillId="0" borderId="8" xfId="0" applyNumberFormat="1" applyFont="1" applyBorder="1" applyAlignment="1">
      <alignment horizontal="center" vertical="top"/>
    </xf>
    <xf numFmtId="164" fontId="4" fillId="0" borderId="1" xfId="0" applyNumberFormat="1" applyFont="1" applyBorder="1" applyAlignment="1">
      <alignment horizontal="center" vertical="top"/>
    </xf>
    <xf numFmtId="164" fontId="4" fillId="0" borderId="9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center" vertical="top"/>
    </xf>
    <xf numFmtId="164" fontId="4" fillId="0" borderId="2" xfId="0" applyNumberFormat="1" applyFont="1" applyBorder="1" applyAlignment="1">
      <alignment horizontal="center" vertical="top"/>
    </xf>
    <xf numFmtId="164" fontId="4" fillId="0" borderId="11" xfId="0" applyNumberFormat="1" applyFont="1" applyBorder="1" applyAlignment="1">
      <alignment horizontal="center" vertical="top"/>
    </xf>
    <xf numFmtId="164" fontId="4" fillId="0" borderId="10" xfId="0" applyNumberFormat="1" applyFont="1" applyBorder="1" applyAlignment="1">
      <alignment horizontal="left" vertical="top" wrapText="1"/>
    </xf>
    <xf numFmtId="164" fontId="4" fillId="0" borderId="2" xfId="0" applyNumberFormat="1" applyFont="1" applyBorder="1" applyAlignment="1">
      <alignment horizontal="left" vertical="top" wrapText="1"/>
    </xf>
    <xf numFmtId="164" fontId="4" fillId="0" borderId="11" xfId="0" applyNumberFormat="1" applyFont="1" applyBorder="1" applyAlignment="1">
      <alignment horizontal="left" vertical="top" wrapText="1"/>
    </xf>
    <xf numFmtId="164" fontId="4" fillId="0" borderId="8" xfId="0" applyNumberFormat="1" applyFont="1" applyBorder="1" applyAlignment="1">
      <alignment horizontal="left" vertical="top" wrapText="1"/>
    </xf>
    <xf numFmtId="164" fontId="4" fillId="0" borderId="1" xfId="0" applyNumberFormat="1" applyFont="1" applyBorder="1" applyAlignment="1">
      <alignment horizontal="left" vertical="top" wrapText="1"/>
    </xf>
    <xf numFmtId="164" fontId="4" fillId="0" borderId="9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>
      <alignment horizontal="left" vertical="top"/>
    </xf>
    <xf numFmtId="164" fontId="3" fillId="0" borderId="12" xfId="0" applyNumberFormat="1" applyFont="1" applyBorder="1" applyAlignment="1">
      <alignment horizontal="left" vertical="top" wrapText="1"/>
    </xf>
    <xf numFmtId="164" fontId="3" fillId="0" borderId="13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left" vertical="top" wrapText="1"/>
    </xf>
    <xf numFmtId="164" fontId="3" fillId="0" borderId="4" xfId="0" applyNumberFormat="1" applyFont="1" applyBorder="1" applyAlignment="1">
      <alignment horizontal="left" vertical="top" wrapText="1"/>
    </xf>
    <xf numFmtId="164" fontId="3" fillId="0" borderId="3" xfId="0" applyNumberFormat="1" applyFont="1" applyBorder="1" applyAlignment="1">
      <alignment horizontal="center" vertical="top" wrapText="1"/>
    </xf>
    <xf numFmtId="164" fontId="3" fillId="0" borderId="4" xfId="0" applyNumberFormat="1" applyFont="1" applyBorder="1" applyAlignment="1">
      <alignment horizontal="center" vertical="top" wrapText="1"/>
    </xf>
    <xf numFmtId="164" fontId="3" fillId="0" borderId="1" xfId="0" applyNumberFormat="1" applyFont="1" applyBorder="1" applyAlignment="1">
      <alignment horizontal="center" vertical="top"/>
    </xf>
    <xf numFmtId="164" fontId="3" fillId="0" borderId="1" xfId="0" applyNumberFormat="1" applyFont="1" applyBorder="1" applyAlignment="1">
      <alignment horizontal="left" vertical="top" wrapText="1"/>
    </xf>
    <xf numFmtId="164" fontId="5" fillId="0" borderId="9" xfId="0" applyNumberFormat="1" applyFont="1" applyBorder="1" applyAlignment="1">
      <alignment horizontal="left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538212</xdr:colOff>
      <xdr:row>17</xdr:row>
      <xdr:rowOff>19051</xdr:rowOff>
    </xdr:from>
    <xdr:to>
      <xdr:col>16</xdr:col>
      <xdr:colOff>180975</xdr:colOff>
      <xdr:row>22</xdr:row>
      <xdr:rowOff>9525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A0D38C1-5550-E1E2-22BC-FFBF914A65D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967587" y="5095876"/>
          <a:ext cx="719088" cy="70484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40000"/>
                <a:satMod val="155000"/>
              </a:schemeClr>
            </a:gs>
            <a:gs pos="65000">
              <a:schemeClr val="phClr">
                <a:shade val="85000"/>
                <a:satMod val="155000"/>
              </a:schemeClr>
            </a:gs>
            <a:gs pos="100000">
              <a:schemeClr val="phClr">
                <a:shade val="95000"/>
                <a:satMod val="155000"/>
              </a:schemeClr>
            </a:gs>
          </a:gsLst>
          <a:lin ang="16200000" scaled="0"/>
        </a:gradFill>
      </a:fillStyleLst>
      <a:lnStyleLst>
        <a:ln w="6350" cap="rnd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4925" cap="rnd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50800" algn="tl" rotWithShape="0">
              <a:srgbClr val="000000">
                <a:alpha val="64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</a:effectStyle>
        <a:effectStyle>
          <a:effectLst>
            <a:outerShdw blurRad="39000" dist="25400" dir="5400000">
              <a:srgbClr val="000000">
                <a:alpha val="35000"/>
              </a:srgbClr>
            </a:outerShdw>
          </a:effectLst>
          <a:scene3d>
            <a:camera prst="orthographicFront" fov="0">
              <a:rot lat="0" lon="0" rev="0"/>
            </a:camera>
            <a:lightRig rig="threePt" dir="t">
              <a:rot lat="0" lon="0" rev="0"/>
            </a:lightRig>
          </a:scene3d>
          <a:sp3d prstMaterial="matte">
            <a:bevelT h="22225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shade val="50000"/>
                <a:satMod val="155000"/>
              </a:schemeClr>
            </a:gs>
            <a:gs pos="35000">
              <a:schemeClr val="phClr">
                <a:shade val="75000"/>
                <a:satMod val="155000"/>
              </a:schemeClr>
            </a:gs>
            <a:gs pos="100000">
              <a:schemeClr val="phClr">
                <a:tint val="80000"/>
                <a:satMod val="255000"/>
              </a:schemeClr>
            </a:gs>
          </a:gsLst>
          <a:lin ang="16200000" scaled="0"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23"/>
  <sheetViews>
    <sheetView tabSelected="1" topLeftCell="A4" workbookViewId="0">
      <selection activeCell="M15" sqref="M15"/>
    </sheetView>
  </sheetViews>
  <sheetFormatPr defaultRowHeight="11.25" x14ac:dyDescent="0.2"/>
  <cols>
    <col min="1" max="1" width="3.28515625" style="1" customWidth="1"/>
    <col min="2" max="2" width="9.5703125" style="1" customWidth="1"/>
    <col min="3" max="3" width="8.28515625" style="1" customWidth="1"/>
    <col min="4" max="4" width="7" style="1" customWidth="1"/>
    <col min="5" max="5" width="5.42578125" style="1" customWidth="1"/>
    <col min="6" max="6" width="6.85546875" style="1" customWidth="1"/>
    <col min="7" max="8" width="7.42578125" style="1" customWidth="1"/>
    <col min="9" max="9" width="7.85546875" style="1" customWidth="1"/>
    <col min="10" max="10" width="5.85546875" style="1" customWidth="1"/>
    <col min="11" max="11" width="6.28515625" style="1" customWidth="1"/>
    <col min="12" max="12" width="7.42578125" style="1" customWidth="1"/>
    <col min="13" max="14" width="6.85546875" style="1" customWidth="1"/>
    <col min="15" max="15" width="8.85546875" style="1" customWidth="1"/>
    <col min="16" max="17" width="7.28515625" style="1" customWidth="1"/>
    <col min="18" max="16384" width="9.140625" style="1"/>
  </cols>
  <sheetData>
    <row r="1" spans="1:17" ht="19.899999999999999" customHeight="1" x14ac:dyDescent="0.2">
      <c r="A1" s="25" t="s">
        <v>0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  <c r="O1" s="26"/>
      <c r="P1" s="26"/>
      <c r="Q1" s="27"/>
    </row>
    <row r="2" spans="1:17" ht="13.5" customHeight="1" x14ac:dyDescent="0.2">
      <c r="A2" s="28" t="s">
        <v>32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29"/>
      <c r="M2" s="29"/>
      <c r="N2" s="29"/>
      <c r="O2" s="29"/>
      <c r="P2" s="29"/>
      <c r="Q2" s="30"/>
    </row>
    <row r="3" spans="1:17" ht="19.350000000000001" customHeight="1" x14ac:dyDescent="0.2">
      <c r="A3" s="31" t="s">
        <v>1</v>
      </c>
      <c r="B3" s="32"/>
      <c r="C3" s="32"/>
      <c r="D3" s="32"/>
      <c r="E3" s="32"/>
      <c r="F3" s="32"/>
      <c r="G3" s="32"/>
      <c r="H3" s="32"/>
      <c r="I3" s="32"/>
      <c r="J3" s="32"/>
      <c r="K3" s="32"/>
      <c r="L3" s="32"/>
      <c r="M3" s="32"/>
      <c r="N3" s="32"/>
      <c r="O3" s="32"/>
      <c r="P3" s="32"/>
      <c r="Q3" s="33"/>
    </row>
    <row r="4" spans="1:17" ht="26.25" customHeight="1" x14ac:dyDescent="0.2">
      <c r="A4" s="34" t="s">
        <v>28</v>
      </c>
      <c r="B4" s="35"/>
      <c r="C4" s="35"/>
      <c r="D4" s="35"/>
      <c r="E4" s="35"/>
      <c r="F4" s="35"/>
      <c r="G4" s="35"/>
      <c r="H4" s="35"/>
      <c r="I4" s="35"/>
      <c r="J4" s="35"/>
      <c r="K4" s="35"/>
      <c r="L4" s="35"/>
      <c r="M4" s="35"/>
      <c r="N4" s="35"/>
      <c r="O4" s="35"/>
      <c r="P4" s="35"/>
      <c r="Q4" s="36"/>
    </row>
    <row r="5" spans="1:17" ht="26.25" customHeight="1" x14ac:dyDescent="0.2">
      <c r="A5" s="37" t="s">
        <v>22</v>
      </c>
      <c r="B5" s="38"/>
      <c r="C5" s="38"/>
      <c r="D5" s="38"/>
      <c r="E5" s="38"/>
      <c r="F5" s="38"/>
      <c r="G5" s="38"/>
      <c r="H5" s="38"/>
      <c r="I5" s="38"/>
      <c r="J5" s="38"/>
      <c r="K5" s="38"/>
      <c r="L5" s="38"/>
      <c r="M5" s="38"/>
      <c r="N5" s="38"/>
      <c r="O5" s="38"/>
      <c r="P5" s="38"/>
      <c r="Q5" s="39"/>
    </row>
    <row r="6" spans="1:17" ht="15.75" customHeight="1" x14ac:dyDescent="0.2">
      <c r="A6" s="37" t="s">
        <v>35</v>
      </c>
      <c r="B6" s="38"/>
      <c r="C6" s="38"/>
      <c r="D6" s="38"/>
      <c r="E6" s="38"/>
      <c r="F6" s="38"/>
      <c r="G6" s="38"/>
      <c r="H6" s="38"/>
      <c r="I6" s="38"/>
      <c r="J6" s="38"/>
      <c r="K6" s="38"/>
      <c r="L6" s="38"/>
      <c r="M6" s="38"/>
      <c r="N6" s="38"/>
      <c r="O6" s="38"/>
      <c r="P6" s="38"/>
      <c r="Q6" s="39"/>
    </row>
    <row r="7" spans="1:17" ht="21.4" customHeight="1" x14ac:dyDescent="0.2">
      <c r="A7" s="41" t="s">
        <v>13</v>
      </c>
      <c r="B7" s="43" t="s">
        <v>2</v>
      </c>
      <c r="C7" s="45" t="s">
        <v>14</v>
      </c>
      <c r="D7" s="45" t="s">
        <v>21</v>
      </c>
      <c r="E7" s="43" t="s">
        <v>15</v>
      </c>
      <c r="F7" s="47" t="s">
        <v>3</v>
      </c>
      <c r="G7" s="47"/>
      <c r="H7" s="47"/>
      <c r="I7" s="47"/>
      <c r="J7" s="47"/>
      <c r="K7" s="48" t="s">
        <v>16</v>
      </c>
      <c r="L7" s="48"/>
      <c r="M7" s="48"/>
      <c r="N7" s="48"/>
      <c r="O7" s="2"/>
      <c r="P7" s="40"/>
      <c r="Q7" s="49"/>
    </row>
    <row r="8" spans="1:17" ht="48.75" customHeight="1" x14ac:dyDescent="0.2">
      <c r="A8" s="42" t="s">
        <v>13</v>
      </c>
      <c r="B8" s="44" t="s">
        <v>2</v>
      </c>
      <c r="C8" s="46" t="s">
        <v>14</v>
      </c>
      <c r="D8" s="46"/>
      <c r="E8" s="44" t="s">
        <v>15</v>
      </c>
      <c r="F8" s="3" t="s">
        <v>4</v>
      </c>
      <c r="G8" s="3" t="s">
        <v>23</v>
      </c>
      <c r="H8" s="5" t="s">
        <v>24</v>
      </c>
      <c r="I8" s="5" t="s">
        <v>27</v>
      </c>
      <c r="J8" s="5" t="s">
        <v>5</v>
      </c>
      <c r="K8" s="5" t="s">
        <v>6</v>
      </c>
      <c r="L8" s="5" t="s">
        <v>7</v>
      </c>
      <c r="M8" s="4" t="s">
        <v>26</v>
      </c>
      <c r="N8" s="6" t="s">
        <v>17</v>
      </c>
      <c r="O8" s="3" t="s">
        <v>18</v>
      </c>
      <c r="P8" s="3" t="s">
        <v>19</v>
      </c>
      <c r="Q8" s="12" t="s">
        <v>8</v>
      </c>
    </row>
    <row r="9" spans="1:17" ht="22.35" customHeight="1" x14ac:dyDescent="0.2">
      <c r="A9" s="13">
        <v>1</v>
      </c>
      <c r="B9" s="7">
        <v>2</v>
      </c>
      <c r="C9" s="7">
        <v>4</v>
      </c>
      <c r="D9" s="5"/>
      <c r="E9" s="7">
        <v>6</v>
      </c>
      <c r="F9" s="5"/>
      <c r="G9" s="7">
        <v>8</v>
      </c>
      <c r="H9" s="7">
        <v>10</v>
      </c>
      <c r="I9" s="7">
        <v>11</v>
      </c>
      <c r="J9" s="7">
        <v>12</v>
      </c>
      <c r="K9" s="7">
        <v>13</v>
      </c>
      <c r="L9" s="7">
        <v>14</v>
      </c>
      <c r="M9" s="7">
        <v>15</v>
      </c>
      <c r="N9" s="7">
        <v>16</v>
      </c>
      <c r="O9" s="7">
        <v>17</v>
      </c>
      <c r="P9" s="7">
        <v>18</v>
      </c>
      <c r="Q9" s="14">
        <v>19</v>
      </c>
    </row>
    <row r="10" spans="1:17" ht="18.75" customHeight="1" x14ac:dyDescent="0.2">
      <c r="A10" s="15"/>
      <c r="B10" s="8"/>
      <c r="C10" s="8"/>
      <c r="D10" s="8"/>
      <c r="E10" s="8"/>
      <c r="F10" s="8"/>
      <c r="G10" s="8"/>
      <c r="H10" s="8"/>
      <c r="I10" s="8"/>
      <c r="J10" s="8"/>
      <c r="K10" s="8"/>
      <c r="L10" s="8"/>
      <c r="M10" s="9" t="s">
        <v>9</v>
      </c>
      <c r="N10" s="8" t="s">
        <v>10</v>
      </c>
      <c r="O10" s="8" t="s">
        <v>11</v>
      </c>
      <c r="P10" s="8"/>
      <c r="Q10" s="16"/>
    </row>
    <row r="11" spans="1:17" ht="19.5" customHeight="1" x14ac:dyDescent="0.2">
      <c r="A11" s="17">
        <v>1</v>
      </c>
      <c r="B11" s="11" t="s">
        <v>29</v>
      </c>
      <c r="C11" s="10" t="s">
        <v>31</v>
      </c>
      <c r="D11" s="10">
        <v>31</v>
      </c>
      <c r="E11" s="10">
        <v>24</v>
      </c>
      <c r="F11" s="10">
        <v>21215</v>
      </c>
      <c r="G11" s="10">
        <f>F11/D11*E11</f>
        <v>16424.516129032258</v>
      </c>
      <c r="H11" s="10">
        <v>0</v>
      </c>
      <c r="I11" s="10">
        <v>0</v>
      </c>
      <c r="J11" s="10">
        <f>G11*8.33%</f>
        <v>1368.162193548387</v>
      </c>
      <c r="K11" s="10">
        <v>0</v>
      </c>
      <c r="L11" s="10">
        <f>G11+H11+I11+J11+K11</f>
        <v>17792.678322580643</v>
      </c>
      <c r="M11" s="10">
        <f>15000*12%</f>
        <v>1800</v>
      </c>
      <c r="N11" s="10">
        <v>0</v>
      </c>
      <c r="O11" s="10">
        <f>M11+N11</f>
        <v>1800</v>
      </c>
      <c r="P11" s="10">
        <f>L11-O11</f>
        <v>15992.678322580643</v>
      </c>
      <c r="Q11" s="18" t="s">
        <v>25</v>
      </c>
    </row>
    <row r="12" spans="1:17" ht="24" customHeight="1" x14ac:dyDescent="0.2">
      <c r="A12" s="17">
        <v>2</v>
      </c>
      <c r="B12" s="11" t="s">
        <v>30</v>
      </c>
      <c r="C12" s="10" t="s">
        <v>20</v>
      </c>
      <c r="D12" s="10">
        <v>31</v>
      </c>
      <c r="E12" s="10">
        <v>31</v>
      </c>
      <c r="F12" s="10">
        <v>17494</v>
      </c>
      <c r="G12" s="10">
        <f>F12/D12*E12</f>
        <v>17494</v>
      </c>
      <c r="H12" s="10">
        <v>0</v>
      </c>
      <c r="I12" s="10">
        <v>0</v>
      </c>
      <c r="J12" s="10">
        <f>G12*8.33%</f>
        <v>1457.2501999999999</v>
      </c>
      <c r="K12" s="10">
        <v>0</v>
      </c>
      <c r="L12" s="10">
        <f t="shared" ref="L12:L14" si="0">G12+H12+I12+J12+K12</f>
        <v>18951.250199999999</v>
      </c>
      <c r="M12" s="10">
        <f t="shared" ref="M12:M15" si="1">15000*12%</f>
        <v>1800</v>
      </c>
      <c r="N12" s="10">
        <f>L12*0.75/100</f>
        <v>142.1343765</v>
      </c>
      <c r="O12" s="10">
        <f>M12+N12</f>
        <v>1942.1343764999999</v>
      </c>
      <c r="P12" s="10">
        <f>L12-O12</f>
        <v>17009.1158235</v>
      </c>
      <c r="Q12" s="18" t="s">
        <v>25</v>
      </c>
    </row>
    <row r="13" spans="1:17" ht="19.5" customHeight="1" x14ac:dyDescent="0.2">
      <c r="A13" s="17">
        <v>3</v>
      </c>
      <c r="B13" s="11" t="s">
        <v>33</v>
      </c>
      <c r="C13" s="10" t="s">
        <v>20</v>
      </c>
      <c r="D13" s="10">
        <v>31</v>
      </c>
      <c r="E13" s="10">
        <v>19</v>
      </c>
      <c r="F13" s="10">
        <v>17494</v>
      </c>
      <c r="G13" s="10">
        <f>F13/D13*E13</f>
        <v>10722.129032258066</v>
      </c>
      <c r="H13" s="10">
        <v>0</v>
      </c>
      <c r="I13" s="10">
        <v>0</v>
      </c>
      <c r="J13" s="10">
        <f t="shared" ref="J13:J16" si="2">G13*8.33%</f>
        <v>893.15334838709691</v>
      </c>
      <c r="K13" s="10">
        <v>0</v>
      </c>
      <c r="L13" s="10">
        <f t="shared" si="0"/>
        <v>11615.282380645163</v>
      </c>
      <c r="M13" s="10">
        <f>G13*12%</f>
        <v>1286.6554838709678</v>
      </c>
      <c r="N13" s="10">
        <f>L13*0.75/100</f>
        <v>87.114617854838727</v>
      </c>
      <c r="O13" s="10">
        <f>M13+N13</f>
        <v>1373.7701017258066</v>
      </c>
      <c r="P13" s="10">
        <f>L13-O13</f>
        <v>10241.512278919357</v>
      </c>
      <c r="Q13" s="18" t="s">
        <v>25</v>
      </c>
    </row>
    <row r="14" spans="1:17" ht="24" customHeight="1" x14ac:dyDescent="0.2">
      <c r="A14" s="17">
        <v>4</v>
      </c>
      <c r="B14" s="11" t="s">
        <v>34</v>
      </c>
      <c r="C14" s="10" t="s">
        <v>20</v>
      </c>
      <c r="D14" s="10">
        <v>31</v>
      </c>
      <c r="E14" s="10">
        <v>31</v>
      </c>
      <c r="F14" s="10">
        <v>17494</v>
      </c>
      <c r="G14" s="10">
        <f t="shared" ref="G14" si="3">F14/D14*E14</f>
        <v>17494</v>
      </c>
      <c r="H14" s="10">
        <v>0</v>
      </c>
      <c r="I14" s="10">
        <v>0</v>
      </c>
      <c r="J14" s="10">
        <f t="shared" ref="J14" si="4">G14*8.33%</f>
        <v>1457.2501999999999</v>
      </c>
      <c r="K14" s="10">
        <v>1244</v>
      </c>
      <c r="L14" s="10">
        <f t="shared" si="0"/>
        <v>20195.250199999999</v>
      </c>
      <c r="M14" s="10">
        <f t="shared" si="1"/>
        <v>1800</v>
      </c>
      <c r="N14" s="10">
        <f t="shared" ref="N14" si="5">L14*0.75/100</f>
        <v>151.46437649999999</v>
      </c>
      <c r="O14" s="10">
        <f t="shared" ref="O14" si="6">M14+N14</f>
        <v>1951.4643765000001</v>
      </c>
      <c r="P14" s="10">
        <f t="shared" ref="P14" si="7">L14-O14</f>
        <v>18243.785823499999</v>
      </c>
      <c r="Q14" s="18" t="s">
        <v>25</v>
      </c>
    </row>
    <row r="15" spans="1:17" ht="19.5" customHeight="1" x14ac:dyDescent="0.2">
      <c r="A15" s="17">
        <v>5</v>
      </c>
      <c r="B15" s="11" t="s">
        <v>36</v>
      </c>
      <c r="C15" s="10" t="s">
        <v>20</v>
      </c>
      <c r="D15" s="10">
        <v>31</v>
      </c>
      <c r="E15" s="10">
        <v>11</v>
      </c>
      <c r="F15" s="10">
        <v>17494</v>
      </c>
      <c r="G15" s="10">
        <f t="shared" ref="G15" si="8">F15/D15*E15</f>
        <v>6207.5483870967746</v>
      </c>
      <c r="H15" s="10">
        <v>0</v>
      </c>
      <c r="I15" s="10">
        <v>0</v>
      </c>
      <c r="J15" s="10">
        <f t="shared" ref="J15" si="9">G15*8.33%</f>
        <v>517.08878064516136</v>
      </c>
      <c r="K15" s="10">
        <v>0</v>
      </c>
      <c r="L15" s="10">
        <f t="shared" ref="L15" si="10">G15+H15+I15+J15+K15</f>
        <v>6724.6371677419356</v>
      </c>
      <c r="M15" s="10">
        <f>G15*12%</f>
        <v>744.90580645161288</v>
      </c>
      <c r="N15" s="10">
        <f t="shared" ref="N15" si="11">L15*0.75/100</f>
        <v>50.43477875806451</v>
      </c>
      <c r="O15" s="10">
        <f t="shared" ref="O15" si="12">M15+N15</f>
        <v>795.34058520967733</v>
      </c>
      <c r="P15" s="10">
        <f t="shared" ref="P15" si="13">L15-O15</f>
        <v>5929.2965825322581</v>
      </c>
      <c r="Q15" s="18" t="s">
        <v>25</v>
      </c>
    </row>
    <row r="16" spans="1:17" ht="19.350000000000001" customHeight="1" x14ac:dyDescent="0.2">
      <c r="A16" s="19"/>
      <c r="B16" s="40" t="s">
        <v>12</v>
      </c>
      <c r="C16" s="40"/>
      <c r="D16" s="10"/>
      <c r="E16" s="10">
        <f>SUM(E11:E15)</f>
        <v>116</v>
      </c>
      <c r="F16" s="10">
        <v>17234</v>
      </c>
      <c r="G16" s="10">
        <f>SUM(G11:G15)</f>
        <v>68342.193548387106</v>
      </c>
      <c r="H16" s="10">
        <f>SUM(H11:H15)</f>
        <v>0</v>
      </c>
      <c r="I16" s="10">
        <f>SUM(I11:I15)</f>
        <v>0</v>
      </c>
      <c r="J16" s="10">
        <f t="shared" si="2"/>
        <v>5692.9047225806462</v>
      </c>
      <c r="K16" s="10">
        <f t="shared" ref="K16:Q16" si="14">SUM(K11:K15)</f>
        <v>1244</v>
      </c>
      <c r="L16" s="10">
        <f t="shared" si="14"/>
        <v>75279.098270967734</v>
      </c>
      <c r="M16" s="10">
        <f t="shared" si="14"/>
        <v>7431.561290322581</v>
      </c>
      <c r="N16" s="10">
        <f t="shared" si="14"/>
        <v>431.14814961290318</v>
      </c>
      <c r="O16" s="10">
        <f t="shared" si="14"/>
        <v>7862.7094399354846</v>
      </c>
      <c r="P16" s="10">
        <f t="shared" si="14"/>
        <v>67416.388831032265</v>
      </c>
      <c r="Q16" s="18">
        <f t="shared" si="14"/>
        <v>0</v>
      </c>
    </row>
    <row r="17" spans="1:17" x14ac:dyDescent="0.2">
      <c r="A17" s="20"/>
      <c r="Q17" s="21"/>
    </row>
    <row r="18" spans="1:17" x14ac:dyDescent="0.2">
      <c r="A18" s="20"/>
      <c r="Q18" s="21"/>
    </row>
    <row r="19" spans="1:17" x14ac:dyDescent="0.2">
      <c r="A19" s="20"/>
      <c r="Q19" s="21"/>
    </row>
    <row r="20" spans="1:17" x14ac:dyDescent="0.2">
      <c r="A20" s="20"/>
      <c r="Q20" s="21"/>
    </row>
    <row r="21" spans="1:17" x14ac:dyDescent="0.2">
      <c r="A21" s="20"/>
      <c r="Q21" s="21"/>
    </row>
    <row r="22" spans="1:17" x14ac:dyDescent="0.2">
      <c r="A22" s="20"/>
      <c r="Q22" s="21"/>
    </row>
    <row r="23" spans="1:17" ht="12" thickBot="1" x14ac:dyDescent="0.25">
      <c r="A23" s="22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3"/>
      <c r="N23" s="23"/>
      <c r="O23" s="23"/>
      <c r="P23" s="23"/>
      <c r="Q23" s="24"/>
    </row>
  </sheetData>
  <mergeCells count="15">
    <mergeCell ref="B16:C16"/>
    <mergeCell ref="A6:Q6"/>
    <mergeCell ref="A7:A8"/>
    <mergeCell ref="B7:B8"/>
    <mergeCell ref="C7:C8"/>
    <mergeCell ref="E7:E8"/>
    <mergeCell ref="F7:J7"/>
    <mergeCell ref="K7:N7"/>
    <mergeCell ref="P7:Q7"/>
    <mergeCell ref="D7:D8"/>
    <mergeCell ref="A1:Q1"/>
    <mergeCell ref="A2:Q2"/>
    <mergeCell ref="A3:Q3"/>
    <mergeCell ref="A4:Q4"/>
    <mergeCell ref="A5:Q5"/>
  </mergeCells>
  <pageMargins left="0.7" right="0.7" top="0.75" bottom="0.75" header="0.3" footer="0.3"/>
  <pageSetup scale="97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page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Yash Pal</cp:lastModifiedBy>
  <cp:lastPrinted>2023-09-16T09:35:41Z</cp:lastPrinted>
  <dcterms:modified xsi:type="dcterms:W3CDTF">2024-06-06T10:21:06Z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defa4170-0d19-0005-0004-bc88714345d2_Enabled">
    <vt:lpwstr>true</vt:lpwstr>
  </property>
  <property fmtid="{D5CDD505-2E9C-101B-9397-08002B2CF9AE}" pid="3" name="MSIP_Label_defa4170-0d19-0005-0004-bc88714345d2_SetDate">
    <vt:lpwstr>2023-06-06T09:19:46Z</vt:lpwstr>
  </property>
  <property fmtid="{D5CDD505-2E9C-101B-9397-08002B2CF9AE}" pid="4" name="MSIP_Label_defa4170-0d19-0005-0004-bc88714345d2_Method">
    <vt:lpwstr>Standard</vt:lpwstr>
  </property>
  <property fmtid="{D5CDD505-2E9C-101B-9397-08002B2CF9AE}" pid="5" name="MSIP_Label_defa4170-0d19-0005-0004-bc88714345d2_Name">
    <vt:lpwstr>defa4170-0d19-0005-0004-bc88714345d2</vt:lpwstr>
  </property>
  <property fmtid="{D5CDD505-2E9C-101B-9397-08002B2CF9AE}" pid="6" name="MSIP_Label_defa4170-0d19-0005-0004-bc88714345d2_SiteId">
    <vt:lpwstr>8e5427cd-8cbb-44de-9f12-69f771b4b4bc</vt:lpwstr>
  </property>
  <property fmtid="{D5CDD505-2E9C-101B-9397-08002B2CF9AE}" pid="7" name="MSIP_Label_defa4170-0d19-0005-0004-bc88714345d2_ActionId">
    <vt:lpwstr>b0571b25-ceb5-41c0-a8c5-c5a7f8ae6aaa</vt:lpwstr>
  </property>
  <property fmtid="{D5CDD505-2E9C-101B-9397-08002B2CF9AE}" pid="8" name="MSIP_Label_defa4170-0d19-0005-0004-bc88714345d2_ContentBits">
    <vt:lpwstr>0</vt:lpwstr>
  </property>
</Properties>
</file>